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120" windowWidth="15135" windowHeight="9300" tabRatio="939"/>
  </bookViews>
  <sheets>
    <sheet name="Cost_Summary" sheetId="28" r:id="rId1"/>
    <sheet name="Hardware Cost-BoM" sheetId="5" r:id="rId2"/>
    <sheet name="Application_Development" sheetId="32" r:id="rId3"/>
    <sheet name="Data Digitisation" sheetId="3" r:id="rId4"/>
    <sheet name="Training" sheetId="10" r:id="rId5"/>
    <sheet name="Wetlease" sheetId="9" r:id="rId6"/>
    <sheet name="PMC Charges" sheetId="11" r:id="rId7"/>
    <sheet name="HW" sheetId="26" state="hidden" r:id="rId8"/>
    <sheet name="SW_Cost_estimation" sheetId="31" state="hidden" r:id="rId9"/>
  </sheets>
  <externalReferences>
    <externalReference r:id="rId10"/>
  </externalReferences>
  <calcPr calcId="125725"/>
</workbook>
</file>

<file path=xl/calcChain.xml><?xml version="1.0" encoding="utf-8"?>
<calcChain xmlns="http://schemas.openxmlformats.org/spreadsheetml/2006/main">
  <c r="J10" i="32"/>
  <c r="J8"/>
  <c r="J5"/>
  <c r="L39" i="31"/>
  <c r="F39"/>
  <c r="E39"/>
  <c r="D39"/>
  <c r="L38"/>
  <c r="K38"/>
  <c r="J38"/>
  <c r="I38"/>
  <c r="H38"/>
  <c r="G38"/>
  <c r="L37"/>
  <c r="K37"/>
  <c r="J37"/>
  <c r="I37"/>
  <c r="H37"/>
  <c r="G37"/>
  <c r="L36"/>
  <c r="K36"/>
  <c r="J36"/>
  <c r="I36"/>
  <c r="H36"/>
  <c r="G36"/>
  <c r="L35"/>
  <c r="K35"/>
  <c r="J35"/>
  <c r="I35"/>
  <c r="H35"/>
  <c r="G35"/>
  <c r="L34"/>
  <c r="K34"/>
  <c r="J34"/>
  <c r="I34"/>
  <c r="H34"/>
  <c r="G34"/>
  <c r="L33"/>
  <c r="K33"/>
  <c r="J33"/>
  <c r="I33"/>
  <c r="H33"/>
  <c r="G33"/>
  <c r="L32"/>
  <c r="K32"/>
  <c r="J32"/>
  <c r="I32"/>
  <c r="H32"/>
  <c r="G32"/>
  <c r="L31"/>
  <c r="K31"/>
  <c r="J31"/>
  <c r="I31"/>
  <c r="H31"/>
  <c r="G31"/>
  <c r="L30"/>
  <c r="K30"/>
  <c r="J30"/>
  <c r="I30"/>
  <c r="H30"/>
  <c r="G30"/>
  <c r="L29"/>
  <c r="K29"/>
  <c r="J29"/>
  <c r="I29"/>
  <c r="H29"/>
  <c r="G29"/>
  <c r="L28"/>
  <c r="K28"/>
  <c r="J28"/>
  <c r="I28"/>
  <c r="H28"/>
  <c r="G28"/>
  <c r="L27"/>
  <c r="K27"/>
  <c r="J27"/>
  <c r="I27"/>
  <c r="H27"/>
  <c r="G27"/>
  <c r="L26"/>
  <c r="K26"/>
  <c r="J26"/>
  <c r="I26"/>
  <c r="H26"/>
  <c r="G26"/>
  <c r="N21"/>
  <c r="N19"/>
  <c r="M19"/>
  <c r="L19"/>
  <c r="K19"/>
  <c r="J19"/>
  <c r="I19"/>
  <c r="H19"/>
  <c r="G19"/>
  <c r="N18"/>
  <c r="M18"/>
  <c r="L18"/>
  <c r="K18"/>
  <c r="J18"/>
  <c r="I18"/>
  <c r="H18"/>
  <c r="G18"/>
  <c r="E18"/>
  <c r="D18"/>
  <c r="N17"/>
  <c r="M17"/>
  <c r="L17"/>
  <c r="K17"/>
  <c r="J17"/>
  <c r="I17"/>
  <c r="H17"/>
  <c r="G17"/>
  <c r="E17"/>
  <c r="D17"/>
  <c r="N16"/>
  <c r="M16"/>
  <c r="L16"/>
  <c r="K16"/>
  <c r="J16"/>
  <c r="I16"/>
  <c r="H16"/>
  <c r="G16"/>
  <c r="E16"/>
  <c r="D16"/>
  <c r="N15"/>
  <c r="M15"/>
  <c r="L15"/>
  <c r="K15"/>
  <c r="J15"/>
  <c r="I15"/>
  <c r="H15"/>
  <c r="G15"/>
  <c r="E15"/>
  <c r="D15"/>
  <c r="N13"/>
  <c r="M13"/>
  <c r="L13"/>
  <c r="K13"/>
  <c r="J13"/>
  <c r="I13"/>
  <c r="H13"/>
  <c r="G13"/>
  <c r="E13"/>
  <c r="D13"/>
  <c r="N12"/>
  <c r="M12"/>
  <c r="L12"/>
  <c r="K12"/>
  <c r="J12"/>
  <c r="I12"/>
  <c r="H12"/>
  <c r="G12"/>
  <c r="E12"/>
  <c r="D12"/>
  <c r="N11"/>
  <c r="M11"/>
  <c r="L11"/>
  <c r="K11"/>
  <c r="J11"/>
  <c r="I11"/>
  <c r="H11"/>
  <c r="G11"/>
  <c r="E11"/>
  <c r="D11"/>
  <c r="N10"/>
  <c r="M10"/>
  <c r="L10"/>
  <c r="K10"/>
  <c r="J10"/>
  <c r="I10"/>
  <c r="H10"/>
  <c r="G10"/>
  <c r="E10"/>
  <c r="D10"/>
  <c r="N9"/>
  <c r="M9"/>
  <c r="L9"/>
  <c r="K9"/>
  <c r="J9"/>
  <c r="I9"/>
  <c r="H9"/>
  <c r="G9"/>
  <c r="E9"/>
  <c r="D9"/>
  <c r="N8"/>
  <c r="M8"/>
  <c r="L8"/>
  <c r="K8"/>
  <c r="J8"/>
  <c r="I8"/>
  <c r="H8"/>
  <c r="G8"/>
  <c r="E8"/>
  <c r="D8"/>
  <c r="N7"/>
  <c r="M7"/>
  <c r="L7"/>
  <c r="K7"/>
  <c r="J7"/>
  <c r="I7"/>
  <c r="H7"/>
  <c r="G7"/>
  <c r="E7"/>
  <c r="D7"/>
  <c r="N6"/>
  <c r="M6"/>
  <c r="L6"/>
  <c r="K6"/>
  <c r="J6"/>
  <c r="I6"/>
  <c r="H6"/>
  <c r="G6"/>
  <c r="E6"/>
  <c r="D6"/>
  <c r="N5"/>
  <c r="M5"/>
  <c r="L5"/>
  <c r="K5"/>
  <c r="J5"/>
  <c r="I5"/>
  <c r="H5"/>
  <c r="G5"/>
  <c r="E5"/>
  <c r="D5"/>
  <c r="D16" i="26"/>
  <c r="C16"/>
  <c r="B16"/>
  <c r="C9"/>
  <c r="B9"/>
  <c r="D7"/>
  <c r="F9" i="11" l="1"/>
  <c r="J9" i="32"/>
  <c r="D9" i="26"/>
  <c r="J4" i="32"/>
  <c r="E9" i="9"/>
  <c r="B9"/>
  <c r="G9"/>
  <c r="D9"/>
  <c r="N49" i="10"/>
  <c r="I20"/>
  <c r="I17"/>
  <c r="E17"/>
  <c r="I13"/>
  <c r="E13"/>
  <c r="I9"/>
  <c r="E9"/>
  <c r="I6"/>
  <c r="E3"/>
  <c r="I3"/>
  <c r="I22" l="1"/>
  <c r="J11" i="32"/>
  <c r="J6"/>
  <c r="E20" i="10"/>
  <c r="E6"/>
  <c r="E22"/>
  <c r="J12" i="32" l="1"/>
</calcChain>
</file>

<file path=xl/sharedStrings.xml><?xml version="1.0" encoding="utf-8"?>
<sst xmlns="http://schemas.openxmlformats.org/spreadsheetml/2006/main" count="271" uniqueCount="201">
  <si>
    <t>Hardware</t>
  </si>
  <si>
    <t>Item Name</t>
  </si>
  <si>
    <t>Cost</t>
  </si>
  <si>
    <t>Bill of Material</t>
  </si>
  <si>
    <t>S.No.</t>
  </si>
  <si>
    <t>Name of the Module</t>
  </si>
  <si>
    <t>Man Months Efforts</t>
  </si>
  <si>
    <t>Number of Forms</t>
  </si>
  <si>
    <t>Man days effort</t>
  </si>
  <si>
    <t>Number of Sites</t>
  </si>
  <si>
    <t>Study of SRS and System Requirements</t>
  </si>
  <si>
    <t>Preparation of Technical Design &amp; Database Architecture</t>
  </si>
  <si>
    <t>Coding of Modules</t>
  </si>
  <si>
    <t>Integration</t>
  </si>
  <si>
    <t>Quality Assurance</t>
  </si>
  <si>
    <t>Documentation</t>
  </si>
  <si>
    <t>Implementation</t>
  </si>
  <si>
    <t>Total</t>
  </si>
  <si>
    <t>Grand Total</t>
  </si>
  <si>
    <t>Unit Rate</t>
  </si>
  <si>
    <t>Estimated number of forms/screens</t>
  </si>
  <si>
    <t>Simple</t>
  </si>
  <si>
    <t>Moderate</t>
  </si>
  <si>
    <t>High</t>
  </si>
  <si>
    <t>Base Data</t>
  </si>
  <si>
    <t>No of Days reqd for coding and testing a form</t>
  </si>
  <si>
    <t>SRS Preparation</t>
  </si>
  <si>
    <t>Technical Design</t>
  </si>
  <si>
    <t>Coding</t>
  </si>
  <si>
    <t>QA</t>
  </si>
  <si>
    <t>Installation &amp; Implementation</t>
  </si>
  <si>
    <t>Revenue Management System</t>
  </si>
  <si>
    <t>Account Management System</t>
  </si>
  <si>
    <t>Health Management System</t>
  </si>
  <si>
    <t>Council Administration System</t>
  </si>
  <si>
    <t>General Administration System</t>
  </si>
  <si>
    <t>File Tracking System</t>
  </si>
  <si>
    <t>Rs in Lakhs</t>
  </si>
  <si>
    <t>Description</t>
  </si>
  <si>
    <t>Year 1</t>
  </si>
  <si>
    <t>Year 2</t>
  </si>
  <si>
    <t>Total Cost</t>
  </si>
  <si>
    <t>Role</t>
  </si>
  <si>
    <t>No</t>
  </si>
  <si>
    <t>Leadership Training</t>
  </si>
  <si>
    <t>GPR Training</t>
  </si>
  <si>
    <t>Site Preparation</t>
  </si>
  <si>
    <t>Project/Works Management System</t>
  </si>
  <si>
    <t>Townplanning Management System</t>
  </si>
  <si>
    <t>Land &amp; Estate Management System</t>
  </si>
  <si>
    <t>School Management System</t>
  </si>
  <si>
    <t>Personnel Infromation System &amp; Payroll System</t>
  </si>
  <si>
    <t>EDP/IT Management System</t>
  </si>
  <si>
    <t>Public Grievance Redressal System</t>
  </si>
  <si>
    <t>Year 3</t>
  </si>
  <si>
    <t>Initial Cost of Hardware</t>
  </si>
  <si>
    <t>Replacement cost of existing hardware</t>
  </si>
  <si>
    <t>Replacement of Obsolete hardware</t>
  </si>
  <si>
    <t>Total Cost of Hardware</t>
  </si>
  <si>
    <t>Networking</t>
  </si>
  <si>
    <t>Initial Cost of networking</t>
  </si>
  <si>
    <t>Replacement of Obsolete network</t>
  </si>
  <si>
    <t>Qty</t>
  </si>
  <si>
    <t>Sub-Total</t>
  </si>
  <si>
    <t>Training Category</t>
  </si>
  <si>
    <t>Number</t>
  </si>
  <si>
    <t>Computer Fundamentals</t>
  </si>
  <si>
    <t>Application Training</t>
  </si>
  <si>
    <t>Project Management</t>
  </si>
  <si>
    <t>E-Governance Awareness Training</t>
  </si>
  <si>
    <t>All Staff</t>
  </si>
  <si>
    <t>Total Training Cost</t>
  </si>
  <si>
    <t>S.No</t>
  </si>
  <si>
    <t>Total Budgeted (INR) Lakhs</t>
  </si>
  <si>
    <t>Data Digitization Services</t>
  </si>
  <si>
    <t xml:space="preserve">Training </t>
  </si>
  <si>
    <t>Total Cost (INR Lakhs)</t>
  </si>
  <si>
    <t>Cost Per Participant(INR Lakh)</t>
  </si>
  <si>
    <t>Total Cost (INR Lakh)</t>
  </si>
  <si>
    <t>Cost table (Breakup of Investment and Recurrent Costs)</t>
  </si>
  <si>
    <t>Core Application</t>
  </si>
  <si>
    <t>Support Application</t>
  </si>
  <si>
    <t>Total in Rs. Lakhs</t>
  </si>
  <si>
    <t>Mandays required</t>
  </si>
  <si>
    <t>Avergae</t>
  </si>
  <si>
    <t>Norms (Mandays/per form</t>
  </si>
  <si>
    <t>Refresher Training</t>
  </si>
  <si>
    <t>Number (s)</t>
  </si>
  <si>
    <t>Project Management Consultant</t>
  </si>
  <si>
    <t>Solution Architect/ Technology Expert</t>
  </si>
  <si>
    <t>Network Security expert</t>
  </si>
  <si>
    <t>Capacity Building Consultant</t>
  </si>
  <si>
    <t>BPR &amp; Urban Reforms Process Consultant</t>
  </si>
  <si>
    <t>Number of Man Months</t>
  </si>
  <si>
    <t>Total Cost (lakhs)</t>
  </si>
  <si>
    <t>Web Server</t>
  </si>
  <si>
    <t>SAN Switch</t>
  </si>
  <si>
    <t>STQC Certification</t>
  </si>
  <si>
    <t>Capital Investment</t>
  </si>
  <si>
    <t>Operational Cost</t>
  </si>
  <si>
    <t>Cost Heads</t>
  </si>
  <si>
    <t>Third Party Audit (STQC Certification) cost</t>
  </si>
  <si>
    <t>O &amp; M support (for 2 years) post Go Live cost</t>
  </si>
  <si>
    <t>Servers</t>
  </si>
  <si>
    <t>GIS Application Server</t>
  </si>
  <si>
    <t>GIS Database Server</t>
  </si>
  <si>
    <t>DC-DR Replication Server</t>
  </si>
  <si>
    <t>Database Server (Rack Mountable)</t>
  </si>
  <si>
    <t>Directory Services Server</t>
  </si>
  <si>
    <t>Procurement Consultant</t>
  </si>
  <si>
    <t>Network Components</t>
  </si>
  <si>
    <t>L2 Switches (24 port)</t>
  </si>
  <si>
    <t>Firewall (Unified Threat Management - UTM)</t>
  </si>
  <si>
    <t>Multi-Function Printer</t>
  </si>
  <si>
    <t>Plotter (A0 size)</t>
  </si>
  <si>
    <t>Standalone Laser Printer (A4)</t>
  </si>
  <si>
    <t>High End Scanner (A3 size)</t>
  </si>
  <si>
    <t>Router</t>
  </si>
  <si>
    <t>System Software</t>
  </si>
  <si>
    <t>Wall Mount Racks</t>
  </si>
  <si>
    <t>SAN Storage and Tape Library</t>
  </si>
  <si>
    <t>GIS &amp; Middleware components</t>
  </si>
  <si>
    <t>GIS Application Software</t>
  </si>
  <si>
    <t>Directory Services Software</t>
  </si>
  <si>
    <t>Backup Software</t>
  </si>
  <si>
    <t>DC-DR Replication Software</t>
  </si>
  <si>
    <t>Total Cost of GIS &amp; Middleware components</t>
  </si>
  <si>
    <t>Gap analysis, Study &amp; updation of SRS</t>
  </si>
  <si>
    <t>Preparation of Technical Design &amp; Database Architecture for new modules</t>
  </si>
  <si>
    <t>Coding &amp; Testing of new Modules</t>
  </si>
  <si>
    <t>Effort in MM</t>
  </si>
  <si>
    <t>Per MM Rate (INR) in Lakhs</t>
  </si>
  <si>
    <t>No. of Days</t>
  </si>
  <si>
    <t>Software Development / Customization cost</t>
  </si>
  <si>
    <t>Network connectivity</t>
  </si>
  <si>
    <t>TechnologyTraining</t>
  </si>
  <si>
    <t>PCs, Peripherals</t>
  </si>
  <si>
    <t xml:space="preserve">Total Cost of PC, Peripherals </t>
  </si>
  <si>
    <t>Total cost of Servers, Storage &amp; N/w components</t>
  </si>
  <si>
    <t>Total Cost of System Software</t>
  </si>
  <si>
    <t>UAT &amp; Installation</t>
  </si>
  <si>
    <t>Integration with SMS, UID &amp; SSDG, MSDG</t>
  </si>
  <si>
    <t>Effort in Person Months</t>
  </si>
  <si>
    <t>Dot-matrix Printer</t>
  </si>
  <si>
    <t>MS Office 2010 Pro</t>
  </si>
  <si>
    <t>SAN Storage (20 TB Usable scalable to 30 TB)</t>
  </si>
  <si>
    <t>SMS Gateway Server</t>
  </si>
  <si>
    <t>Desktop with Win 7 preloaded</t>
  </si>
  <si>
    <t>MM rate - Rs. 1,50,000/-</t>
  </si>
  <si>
    <t>Linux (Licenses)</t>
  </si>
  <si>
    <t>Linux Virtulization Licenses</t>
  </si>
  <si>
    <t>Antivirus Licenses</t>
  </si>
  <si>
    <t>Year 1 (INR)</t>
  </si>
  <si>
    <t>Year 2 (INR)</t>
  </si>
  <si>
    <t>Hardware and Server Infrastructure (Primary Data Centre)</t>
  </si>
  <si>
    <t>Software Components and Licenses (OS, RDBMS &amp; Middleware) at Primary Data Centre</t>
  </si>
  <si>
    <t>Hardware and Server Infrastructure (Disaster Recovery Centre)</t>
  </si>
  <si>
    <t>Software Components and Licenses (OS, RDBMS &amp; Middleware) at (Disaster Recovery Centre)</t>
  </si>
  <si>
    <t>Tape Media (Lot)</t>
  </si>
  <si>
    <t>RDBMS Support cost</t>
  </si>
  <si>
    <t>EMS Software (Additional licenses)</t>
  </si>
  <si>
    <t>NMS Software (25 additional licenses)</t>
  </si>
  <si>
    <t>Enhancement of existing modules to 3-tier architecture and multi-tenancy support</t>
  </si>
  <si>
    <t>&lt;Department Name&gt;</t>
  </si>
  <si>
    <t>&lt;Department&gt;</t>
  </si>
  <si>
    <t>Disaster Recovery Centre (DRC)</t>
  </si>
  <si>
    <t>State Data Centre (SDC)</t>
  </si>
  <si>
    <t>Total customization effort (A)</t>
  </si>
  <si>
    <t>Total development and implementation effort (B)</t>
  </si>
  <si>
    <t>A. Customization effort of Applications Developed and Implemented</t>
  </si>
  <si>
    <t>B. Applications to be freshly developed</t>
  </si>
  <si>
    <t>Grand Total  (A+B)</t>
  </si>
  <si>
    <r>
      <t>Application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Server (Rack Servers)</t>
    </r>
  </si>
  <si>
    <t>Applications/Modules</t>
  </si>
  <si>
    <t>A. Data Entry</t>
  </si>
  <si>
    <t>B.  Data Migration</t>
  </si>
  <si>
    <t>Total (B)</t>
  </si>
  <si>
    <t>Total (A)</t>
  </si>
  <si>
    <t>Total (C)</t>
  </si>
  <si>
    <t>Number of Records</t>
  </si>
  <si>
    <t>Number of Pages</t>
  </si>
  <si>
    <t>Cost per Page (INR)</t>
  </si>
  <si>
    <t>C. Data Digitization (Scanning, Photographing, OCR etc.)</t>
  </si>
  <si>
    <t>Grand Total (A+B+C)</t>
  </si>
  <si>
    <t>Stakeholder Group-1</t>
  </si>
  <si>
    <t>Stakeholder Group-2</t>
  </si>
  <si>
    <t>Stakeholder Group-3</t>
  </si>
  <si>
    <t>Basic IT Training</t>
  </si>
  <si>
    <t>Cost Per Participant per day (INR Lakh)</t>
  </si>
  <si>
    <t>Wet Lease of External Competencies (SME)</t>
  </si>
  <si>
    <t>Wet Lease of External competency (SME)</t>
  </si>
  <si>
    <t>Program Manager</t>
  </si>
  <si>
    <t>IT Security Manager</t>
  </si>
  <si>
    <t>Civil Engineer</t>
  </si>
  <si>
    <t>Electrical Engineer</t>
  </si>
  <si>
    <t>MM rate</t>
  </si>
  <si>
    <t>MM Rate</t>
  </si>
  <si>
    <t>PMC Resources</t>
  </si>
  <si>
    <t>PMC Charges</t>
  </si>
  <si>
    <t>Miscellaneous</t>
  </si>
  <si>
    <t>Program Management Consultancy Cost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</si>
</sst>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Trebuchet MS"/>
      <family val="2"/>
    </font>
    <font>
      <sz val="10"/>
      <name val="Trebuchet MS"/>
      <family val="2"/>
    </font>
    <font>
      <b/>
      <sz val="11"/>
      <name val="Verdana"/>
      <family val="2"/>
    </font>
    <font>
      <sz val="11"/>
      <name val="Verdana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name val="Gill Sans MT"/>
      <family val="2"/>
    </font>
    <font>
      <sz val="12"/>
      <name val="Gill Sans MT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indexed="9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i/>
      <sz val="11"/>
      <name val="Calibri"/>
      <family val="2"/>
      <scheme val="minor"/>
    </font>
    <font>
      <sz val="11"/>
      <color rgb="FF00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27" fillId="0" borderId="0"/>
    <xf numFmtId="0" fontId="2" fillId="0" borderId="0"/>
    <xf numFmtId="0" fontId="6" fillId="23" borderId="7" applyNumberFormat="0" applyFont="0" applyAlignment="0" applyProtection="0"/>
    <xf numFmtId="0" fontId="19" fillId="20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44">
    <xf numFmtId="0" fontId="0" fillId="0" borderId="0" xfId="0"/>
    <xf numFmtId="0" fontId="0" fillId="0" borderId="10" xfId="0" applyBorder="1"/>
    <xf numFmtId="0" fontId="0" fillId="0" borderId="11" xfId="0" applyBorder="1"/>
    <xf numFmtId="0" fontId="3" fillId="24" borderId="10" xfId="0" applyFont="1" applyFill="1" applyBorder="1" applyAlignment="1">
      <alignment horizontal="center"/>
    </xf>
    <xf numFmtId="0" fontId="3" fillId="24" borderId="11" xfId="0" applyFont="1" applyFill="1" applyBorder="1" applyAlignment="1">
      <alignment horizontal="center"/>
    </xf>
    <xf numFmtId="0" fontId="3" fillId="24" borderId="12" xfId="0" applyFont="1" applyFill="1" applyBorder="1" applyAlignment="1">
      <alignment horizontal="center"/>
    </xf>
    <xf numFmtId="0" fontId="0" fillId="25" borderId="10" xfId="0" applyFill="1" applyBorder="1"/>
    <xf numFmtId="2" fontId="0" fillId="25" borderId="11" xfId="0" applyNumberFormat="1" applyFill="1" applyBorder="1"/>
    <xf numFmtId="2" fontId="0" fillId="25" borderId="12" xfId="0" applyNumberFormat="1" applyFill="1" applyBorder="1"/>
    <xf numFmtId="0" fontId="3" fillId="27" borderId="23" xfId="0" applyFont="1" applyFill="1" applyBorder="1"/>
    <xf numFmtId="2" fontId="3" fillId="27" borderId="14" xfId="0" applyNumberFormat="1" applyFont="1" applyFill="1" applyBorder="1"/>
    <xf numFmtId="2" fontId="3" fillId="27" borderId="19" xfId="0" applyNumberFormat="1" applyFont="1" applyFill="1" applyBorder="1"/>
    <xf numFmtId="0" fontId="30" fillId="32" borderId="11" xfId="0" applyFont="1" applyFill="1" applyBorder="1" applyAlignment="1">
      <alignment horizontal="left" vertical="center"/>
    </xf>
    <xf numFmtId="0" fontId="28" fillId="0" borderId="11" xfId="0" applyFont="1" applyBorder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28" fillId="0" borderId="11" xfId="0" applyFont="1" applyBorder="1" applyAlignment="1">
      <alignment vertical="center" wrapText="1"/>
    </xf>
    <xf numFmtId="0" fontId="24" fillId="0" borderId="0" xfId="40" applyFont="1" applyAlignment="1">
      <alignment vertical="center" wrapText="1"/>
    </xf>
    <xf numFmtId="4" fontId="28" fillId="0" borderId="11" xfId="0" applyNumberFormat="1" applyFont="1" applyBorder="1" applyAlignment="1">
      <alignment horizontal="center" vertical="center"/>
    </xf>
    <xf numFmtId="43" fontId="28" fillId="0" borderId="11" xfId="28" applyNumberFormat="1" applyFont="1" applyBorder="1" applyAlignment="1">
      <alignment horizontal="center" vertical="center"/>
    </xf>
    <xf numFmtId="0" fontId="25" fillId="26" borderId="11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vertical="top" wrapText="1"/>
    </xf>
    <xf numFmtId="0" fontId="26" fillId="26" borderId="11" xfId="0" applyFont="1" applyFill="1" applyBorder="1" applyAlignment="1">
      <alignment vertical="top" textRotation="90" wrapText="1"/>
    </xf>
    <xf numFmtId="164" fontId="26" fillId="0" borderId="11" xfId="28" applyNumberFormat="1" applyFont="1" applyFill="1" applyBorder="1" applyAlignment="1">
      <alignment vertical="top" wrapText="1"/>
    </xf>
    <xf numFmtId="0" fontId="26" fillId="26" borderId="11" xfId="0" applyFont="1" applyFill="1" applyBorder="1" applyAlignment="1">
      <alignment horizontal="center" vertical="center" wrapText="1"/>
    </xf>
    <xf numFmtId="0" fontId="25" fillId="26" borderId="11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 vertical="top" wrapText="1"/>
    </xf>
    <xf numFmtId="0" fontId="26" fillId="0" borderId="11" xfId="0" applyFont="1" applyFill="1" applyBorder="1" applyAlignment="1">
      <alignment horizontal="left" vertical="top" wrapText="1" indent="1"/>
    </xf>
    <xf numFmtId="2" fontId="26" fillId="0" borderId="11" xfId="0" applyNumberFormat="1" applyFont="1" applyFill="1" applyBorder="1" applyAlignment="1">
      <alignment horizontal="left" vertical="top" wrapText="1" indent="1"/>
    </xf>
    <xf numFmtId="0" fontId="25" fillId="0" borderId="11" xfId="0" applyFont="1" applyFill="1" applyBorder="1" applyAlignment="1">
      <alignment vertical="top" wrapText="1"/>
    </xf>
    <xf numFmtId="2" fontId="26" fillId="0" borderId="11" xfId="0" applyNumberFormat="1" applyFont="1" applyFill="1" applyBorder="1" applyAlignment="1">
      <alignment vertical="top" wrapText="1"/>
    </xf>
    <xf numFmtId="1" fontId="25" fillId="0" borderId="11" xfId="0" applyNumberFormat="1" applyFont="1" applyFill="1" applyBorder="1" applyAlignment="1">
      <alignment vertical="top" wrapText="1"/>
    </xf>
    <xf numFmtId="0" fontId="26" fillId="0" borderId="11" xfId="0" applyFont="1" applyBorder="1" applyAlignment="1">
      <alignment horizontal="center" vertical="top" wrapText="1"/>
    </xf>
    <xf numFmtId="0" fontId="25" fillId="0" borderId="11" xfId="0" applyFont="1" applyBorder="1" applyAlignment="1">
      <alignment vertical="top" wrapText="1"/>
    </xf>
    <xf numFmtId="0" fontId="26" fillId="0" borderId="11" xfId="0" applyFont="1" applyBorder="1" applyAlignment="1">
      <alignment vertical="top" wrapText="1"/>
    </xf>
    <xf numFmtId="1" fontId="25" fillId="0" borderId="11" xfId="0" applyNumberFormat="1" applyFont="1" applyBorder="1" applyAlignment="1">
      <alignment vertical="top" wrapText="1"/>
    </xf>
    <xf numFmtId="1" fontId="26" fillId="0" borderId="11" xfId="0" applyNumberFormat="1" applyFont="1" applyBorder="1" applyAlignment="1">
      <alignment vertical="top" wrapText="1"/>
    </xf>
    <xf numFmtId="2" fontId="25" fillId="0" borderId="11" xfId="0" applyNumberFormat="1" applyFont="1" applyFill="1" applyBorder="1" applyAlignment="1">
      <alignment vertical="top" wrapText="1"/>
    </xf>
    <xf numFmtId="0" fontId="26" fillId="0" borderId="0" xfId="0" applyFont="1"/>
    <xf numFmtId="0" fontId="26" fillId="0" borderId="0" xfId="0" applyFont="1" applyBorder="1" applyAlignment="1">
      <alignment horizontal="center" vertical="top" wrapText="1"/>
    </xf>
    <xf numFmtId="0" fontId="26" fillId="0" borderId="0" xfId="0" applyFont="1" applyBorder="1" applyAlignment="1">
      <alignment vertical="top" wrapText="1"/>
    </xf>
    <xf numFmtId="0" fontId="26" fillId="0" borderId="0" xfId="0" applyFont="1" applyFill="1" applyBorder="1" applyAlignment="1">
      <alignment vertical="top" wrapText="1"/>
    </xf>
    <xf numFmtId="2" fontId="26" fillId="0" borderId="0" xfId="0" applyNumberFormat="1" applyFont="1" applyBorder="1" applyAlignment="1">
      <alignment vertical="top" wrapText="1"/>
    </xf>
    <xf numFmtId="0" fontId="26" fillId="0" borderId="43" xfId="0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horizontal="center" vertical="top" wrapText="1"/>
    </xf>
    <xf numFmtId="0" fontId="26" fillId="28" borderId="11" xfId="0" applyFont="1" applyFill="1" applyBorder="1" applyAlignment="1">
      <alignment horizontal="left" vertical="top" wrapText="1" indent="1"/>
    </xf>
    <xf numFmtId="0" fontId="25" fillId="28" borderId="11" xfId="0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9" fontId="26" fillId="0" borderId="0" xfId="0" applyNumberFormat="1" applyFont="1" applyBorder="1" applyAlignment="1">
      <alignment vertical="top" wrapText="1"/>
    </xf>
    <xf numFmtId="0" fontId="0" fillId="0" borderId="0" xfId="0" applyFill="1"/>
    <xf numFmtId="0" fontId="23" fillId="0" borderId="0" xfId="40" applyFont="1" applyFill="1" applyAlignment="1">
      <alignment horizontal="center" vertical="center"/>
    </xf>
    <xf numFmtId="0" fontId="24" fillId="0" borderId="0" xfId="40" applyFont="1" applyFill="1" applyAlignment="1">
      <alignment vertical="center" wrapText="1"/>
    </xf>
    <xf numFmtId="0" fontId="24" fillId="0" borderId="0" xfId="40" applyFont="1" applyFill="1" applyAlignment="1">
      <alignment vertical="center"/>
    </xf>
    <xf numFmtId="2" fontId="24" fillId="0" borderId="0" xfId="40" applyNumberFormat="1" applyFont="1" applyFill="1" applyAlignment="1">
      <alignment vertical="center"/>
    </xf>
    <xf numFmtId="2" fontId="32" fillId="0" borderId="11" xfId="40" applyNumberFormat="1" applyFont="1" applyFill="1" applyBorder="1" applyAlignment="1">
      <alignment vertical="center"/>
    </xf>
    <xf numFmtId="2" fontId="31" fillId="0" borderId="11" xfId="40" applyNumberFormat="1" applyFont="1" applyFill="1" applyBorder="1" applyAlignment="1">
      <alignment vertical="center"/>
    </xf>
    <xf numFmtId="0" fontId="31" fillId="0" borderId="11" xfId="40" applyFont="1" applyFill="1" applyBorder="1" applyAlignment="1">
      <alignment horizontal="center" vertical="center"/>
    </xf>
    <xf numFmtId="0" fontId="32" fillId="0" borderId="11" xfId="40" applyFont="1" applyFill="1" applyBorder="1" applyAlignment="1">
      <alignment vertical="center" wrapText="1"/>
    </xf>
    <xf numFmtId="2" fontId="31" fillId="39" borderId="11" xfId="40" applyNumberFormat="1" applyFont="1" applyFill="1" applyBorder="1" applyAlignment="1">
      <alignment vertical="center"/>
    </xf>
    <xf numFmtId="2" fontId="32" fillId="0" borderId="11" xfId="40" applyNumberFormat="1" applyFont="1" applyFill="1" applyBorder="1" applyAlignment="1">
      <alignment vertical="center" wrapText="1"/>
    </xf>
    <xf numFmtId="2" fontId="31" fillId="0" borderId="11" xfId="40" applyNumberFormat="1" applyFont="1" applyFill="1" applyBorder="1" applyAlignment="1">
      <alignment vertical="center" wrapText="1"/>
    </xf>
    <xf numFmtId="0" fontId="32" fillId="0" borderId="11" xfId="0" applyFont="1" applyFill="1" applyBorder="1"/>
    <xf numFmtId="2" fontId="32" fillId="0" borderId="11" xfId="0" applyNumberFormat="1" applyFont="1" applyFill="1" applyBorder="1"/>
    <xf numFmtId="2" fontId="32" fillId="0" borderId="11" xfId="0" applyNumberFormat="1" applyFont="1" applyBorder="1"/>
    <xf numFmtId="2" fontId="0" fillId="0" borderId="11" xfId="0" applyNumberFormat="1" applyBorder="1"/>
    <xf numFmtId="2" fontId="32" fillId="0" borderId="11" xfId="40" applyNumberFormat="1" applyFont="1" applyFill="1" applyBorder="1" applyAlignment="1"/>
    <xf numFmtId="2" fontId="31" fillId="0" borderId="11" xfId="40" applyNumberFormat="1" applyFont="1" applyFill="1" applyBorder="1" applyAlignment="1"/>
    <xf numFmtId="0" fontId="31" fillId="42" borderId="11" xfId="40" applyFont="1" applyFill="1" applyBorder="1" applyAlignment="1">
      <alignment horizontal="center" vertical="center"/>
    </xf>
    <xf numFmtId="0" fontId="31" fillId="42" borderId="11" xfId="40" applyFont="1" applyFill="1" applyBorder="1" applyAlignment="1">
      <alignment horizontal="center" vertical="center" wrapText="1"/>
    </xf>
    <xf numFmtId="0" fontId="0" fillId="42" borderId="11" xfId="0" applyFill="1" applyBorder="1"/>
    <xf numFmtId="0" fontId="32" fillId="42" borderId="11" xfId="0" applyFont="1" applyFill="1" applyBorder="1"/>
    <xf numFmtId="2" fontId="31" fillId="42" borderId="11" xfId="40" applyNumberFormat="1" applyFont="1" applyFill="1" applyBorder="1" applyAlignment="1">
      <alignment vertical="center"/>
    </xf>
    <xf numFmtId="0" fontId="2" fillId="0" borderId="0" xfId="46"/>
    <xf numFmtId="0" fontId="2" fillId="0" borderId="0" xfId="46" applyAlignment="1">
      <alignment vertical="center" wrapText="1"/>
    </xf>
    <xf numFmtId="2" fontId="2" fillId="0" borderId="0" xfId="46" applyNumberFormat="1"/>
    <xf numFmtId="0" fontId="2" fillId="0" borderId="0" xfId="46" applyFont="1"/>
    <xf numFmtId="2" fontId="24" fillId="0" borderId="0" xfId="40" applyNumberFormat="1" applyFont="1" applyAlignment="1">
      <alignment vertical="center" wrapText="1"/>
    </xf>
    <xf numFmtId="2" fontId="0" fillId="0" borderId="0" xfId="0" applyNumberFormat="1"/>
    <xf numFmtId="2" fontId="3" fillId="0" borderId="0" xfId="0" applyNumberFormat="1" applyFont="1"/>
    <xf numFmtId="39" fontId="2" fillId="0" borderId="0" xfId="46" applyNumberFormat="1"/>
    <xf numFmtId="0" fontId="3" fillId="36" borderId="11" xfId="0" applyFont="1" applyFill="1" applyBorder="1" applyAlignment="1">
      <alignment horizontal="center" vertical="center" wrapText="1"/>
    </xf>
    <xf numFmtId="0" fontId="33" fillId="0" borderId="11" xfId="46" applyFont="1" applyBorder="1" applyAlignment="1">
      <alignment vertical="top" wrapText="1"/>
    </xf>
    <xf numFmtId="2" fontId="33" fillId="0" borderId="11" xfId="46" applyNumberFormat="1" applyFont="1" applyBorder="1" applyAlignment="1">
      <alignment vertical="center" wrapText="1"/>
    </xf>
    <xf numFmtId="0" fontId="33" fillId="0" borderId="11" xfId="46" applyFont="1" applyFill="1" applyBorder="1" applyAlignment="1">
      <alignment vertical="top" wrapText="1"/>
    </xf>
    <xf numFmtId="0" fontId="34" fillId="0" borderId="11" xfId="46" applyFont="1" applyBorder="1" applyAlignment="1">
      <alignment horizontal="right" vertical="center" wrapText="1"/>
    </xf>
    <xf numFmtId="43" fontId="34" fillId="0" borderId="11" xfId="46" applyNumberFormat="1" applyFont="1" applyBorder="1" applyAlignment="1">
      <alignment vertical="center" wrapText="1"/>
    </xf>
    <xf numFmtId="0" fontId="33" fillId="0" borderId="11" xfId="0" applyFont="1" applyFill="1" applyBorder="1" applyAlignment="1">
      <alignment vertical="top" wrapText="1"/>
    </xf>
    <xf numFmtId="0" fontId="33" fillId="0" borderId="11" xfId="46" applyFont="1" applyBorder="1"/>
    <xf numFmtId="1" fontId="33" fillId="0" borderId="11" xfId="46" applyNumberFormat="1" applyFont="1" applyBorder="1" applyAlignment="1">
      <alignment vertical="center" wrapText="1"/>
    </xf>
    <xf numFmtId="2" fontId="34" fillId="0" borderId="11" xfId="46" applyNumberFormat="1" applyFont="1" applyFill="1" applyBorder="1" applyAlignment="1">
      <alignment vertical="center" wrapText="1"/>
    </xf>
    <xf numFmtId="0" fontId="33" fillId="0" borderId="0" xfId="46" applyFont="1" applyAlignment="1">
      <alignment vertical="center" wrapText="1"/>
    </xf>
    <xf numFmtId="0" fontId="33" fillId="0" borderId="0" xfId="0" applyFont="1" applyFill="1" applyBorder="1"/>
    <xf numFmtId="0" fontId="33" fillId="0" borderId="0" xfId="0" applyFont="1" applyBorder="1"/>
    <xf numFmtId="0" fontId="34" fillId="36" borderId="11" xfId="0" applyFont="1" applyFill="1" applyBorder="1" applyAlignment="1">
      <alignment vertical="center"/>
    </xf>
    <xf numFmtId="0" fontId="36" fillId="0" borderId="0" xfId="0" applyFont="1" applyFill="1" applyBorder="1"/>
    <xf numFmtId="0" fontId="36" fillId="29" borderId="0" xfId="0" applyFont="1" applyFill="1" applyBorder="1"/>
    <xf numFmtId="0" fontId="34" fillId="36" borderId="11" xfId="0" applyFont="1" applyFill="1" applyBorder="1" applyAlignment="1">
      <alignment horizontal="center"/>
    </xf>
    <xf numFmtId="0" fontId="33" fillId="30" borderId="0" xfId="0" applyFont="1" applyFill="1" applyBorder="1"/>
    <xf numFmtId="0" fontId="37" fillId="40" borderId="11" xfId="0" applyFont="1" applyFill="1" applyBorder="1"/>
    <xf numFmtId="0" fontId="34" fillId="37" borderId="11" xfId="0" applyFont="1" applyFill="1" applyBorder="1"/>
    <xf numFmtId="0" fontId="34" fillId="0" borderId="0" xfId="0" applyFont="1" applyFill="1" applyBorder="1" applyAlignment="1">
      <alignment horizontal="right" vertical="top"/>
    </xf>
    <xf numFmtId="0" fontId="33" fillId="31" borderId="11" xfId="0" applyFont="1" applyFill="1" applyBorder="1" applyAlignment="1">
      <alignment vertical="center" wrapText="1"/>
    </xf>
    <xf numFmtId="0" fontId="33" fillId="0" borderId="11" xfId="0" applyFont="1" applyFill="1" applyBorder="1"/>
    <xf numFmtId="2" fontId="33" fillId="32" borderId="11" xfId="0" applyNumberFormat="1" applyFont="1" applyFill="1" applyBorder="1"/>
    <xf numFmtId="2" fontId="33" fillId="0" borderId="11" xfId="0" applyNumberFormat="1" applyFont="1" applyFill="1" applyBorder="1"/>
    <xf numFmtId="0" fontId="34" fillId="0" borderId="11" xfId="0" applyFont="1" applyFill="1" applyBorder="1"/>
    <xf numFmtId="1" fontId="33" fillId="31" borderId="11" xfId="0" applyNumberFormat="1" applyFont="1" applyFill="1" applyBorder="1"/>
    <xf numFmtId="2" fontId="33" fillId="31" borderId="11" xfId="0" applyNumberFormat="1" applyFont="1" applyFill="1" applyBorder="1"/>
    <xf numFmtId="0" fontId="33" fillId="0" borderId="11" xfId="0" applyFont="1" applyBorder="1"/>
    <xf numFmtId="2" fontId="33" fillId="0" borderId="0" xfId="0" applyNumberFormat="1" applyFont="1" applyBorder="1" applyAlignment="1">
      <alignment horizontal="center" vertical="top"/>
    </xf>
    <xf numFmtId="0" fontId="34" fillId="0" borderId="0" xfId="0" applyFont="1" applyFill="1" applyBorder="1" applyAlignment="1">
      <alignment vertical="top"/>
    </xf>
    <xf numFmtId="2" fontId="33" fillId="0" borderId="0" xfId="0" applyNumberFormat="1" applyFont="1" applyFill="1" applyBorder="1" applyAlignment="1">
      <alignment horizontal="center" vertical="top"/>
    </xf>
    <xf numFmtId="1" fontId="33" fillId="0" borderId="0" xfId="0" applyNumberFormat="1" applyFont="1" applyFill="1" applyBorder="1"/>
    <xf numFmtId="0" fontId="38" fillId="33" borderId="11" xfId="0" applyFont="1" applyFill="1" applyBorder="1" applyAlignment="1">
      <alignment vertical="center" wrapText="1"/>
    </xf>
    <xf numFmtId="2" fontId="34" fillId="33" borderId="11" xfId="0" applyNumberFormat="1" applyFont="1" applyFill="1" applyBorder="1"/>
    <xf numFmtId="0" fontId="34" fillId="0" borderId="0" xfId="0" applyFont="1" applyFill="1" applyBorder="1"/>
    <xf numFmtId="0" fontId="34" fillId="0" borderId="0" xfId="0" applyFont="1" applyBorder="1"/>
    <xf numFmtId="0" fontId="34" fillId="34" borderId="11" xfId="0" applyFont="1" applyFill="1" applyBorder="1" applyAlignment="1">
      <alignment vertical="center" wrapText="1"/>
    </xf>
    <xf numFmtId="2" fontId="34" fillId="34" borderId="11" xfId="0" applyNumberFormat="1" applyFont="1" applyFill="1" applyBorder="1"/>
    <xf numFmtId="2" fontId="33" fillId="34" borderId="11" xfId="0" applyNumberFormat="1" applyFont="1" applyFill="1" applyBorder="1"/>
    <xf numFmtId="0" fontId="33" fillId="26" borderId="11" xfId="0" applyFont="1" applyFill="1" applyBorder="1" applyAlignment="1">
      <alignment vertical="center" wrapText="1"/>
    </xf>
    <xf numFmtId="1" fontId="33" fillId="26" borderId="11" xfId="0" applyNumberFormat="1" applyFont="1" applyFill="1" applyBorder="1" applyAlignment="1">
      <alignment horizontal="right" vertical="center"/>
    </xf>
    <xf numFmtId="1" fontId="33" fillId="0" borderId="11" xfId="0" applyNumberFormat="1" applyFont="1" applyBorder="1"/>
    <xf numFmtId="2" fontId="38" fillId="33" borderId="11" xfId="0" applyNumberFormat="1" applyFont="1" applyFill="1" applyBorder="1" applyAlignment="1">
      <alignment horizontal="center" vertical="center"/>
    </xf>
    <xf numFmtId="1" fontId="34" fillId="33" borderId="11" xfId="0" applyNumberFormat="1" applyFont="1" applyFill="1" applyBorder="1" applyAlignment="1">
      <alignment horizontal="right" vertical="center"/>
    </xf>
    <xf numFmtId="1" fontId="34" fillId="0" borderId="0" xfId="0" applyNumberFormat="1" applyFont="1" applyFill="1" applyBorder="1"/>
    <xf numFmtId="1" fontId="33" fillId="26" borderId="11" xfId="0" applyNumberFormat="1" applyFont="1" applyFill="1" applyBorder="1"/>
    <xf numFmtId="1" fontId="33" fillId="26" borderId="11" xfId="0" applyNumberFormat="1" applyFont="1" applyFill="1" applyBorder="1" applyAlignment="1">
      <alignment horizontal="right"/>
    </xf>
    <xf numFmtId="2" fontId="34" fillId="33" borderId="11" xfId="0" applyNumberFormat="1" applyFont="1" applyFill="1" applyBorder="1" applyAlignment="1">
      <alignment horizontal="right" vertical="center"/>
    </xf>
    <xf numFmtId="2" fontId="33" fillId="0" borderId="0" xfId="0" applyNumberFormat="1" applyFont="1" applyBorder="1"/>
    <xf numFmtId="0" fontId="29" fillId="0" borderId="11" xfId="0" applyFont="1" applyBorder="1" applyAlignment="1">
      <alignment vertical="center" wrapText="1"/>
    </xf>
    <xf numFmtId="0" fontId="29" fillId="0" borderId="11" xfId="0" applyFont="1" applyBorder="1" applyAlignment="1">
      <alignment vertical="center"/>
    </xf>
    <xf numFmtId="0" fontId="30" fillId="32" borderId="11" xfId="0" applyFont="1" applyFill="1" applyBorder="1" applyAlignment="1">
      <alignment horizontal="right" vertical="center"/>
    </xf>
    <xf numFmtId="0" fontId="2" fillId="0" borderId="0" xfId="0" applyFont="1"/>
    <xf numFmtId="0" fontId="42" fillId="0" borderId="24" xfId="39" applyFont="1" applyBorder="1" applyAlignment="1">
      <alignment vertical="center" wrapText="1"/>
    </xf>
    <xf numFmtId="0" fontId="42" fillId="31" borderId="16" xfId="39" applyFont="1" applyFill="1" applyBorder="1" applyAlignment="1">
      <alignment horizontal="right" vertical="center" wrapText="1"/>
    </xf>
    <xf numFmtId="43" fontId="42" fillId="31" borderId="16" xfId="29" applyNumberFormat="1" applyFont="1" applyFill="1" applyBorder="1" applyAlignment="1">
      <alignment vertical="center" wrapText="1"/>
    </xf>
    <xf numFmtId="43" fontId="42" fillId="31" borderId="46" xfId="29" applyNumberFormat="1" applyFont="1" applyFill="1" applyBorder="1" applyAlignment="1">
      <alignment vertical="center" wrapText="1"/>
    </xf>
    <xf numFmtId="43" fontId="42" fillId="31" borderId="17" xfId="29" applyNumberFormat="1" applyFont="1" applyFill="1" applyBorder="1" applyAlignment="1">
      <alignment vertical="center" wrapText="1"/>
    </xf>
    <xf numFmtId="0" fontId="42" fillId="0" borderId="23" xfId="39" applyFont="1" applyBorder="1" applyAlignment="1">
      <alignment vertical="center" wrapText="1"/>
    </xf>
    <xf numFmtId="0" fontId="42" fillId="31" borderId="14" xfId="39" applyFont="1" applyFill="1" applyBorder="1" applyAlignment="1">
      <alignment horizontal="right" vertical="center" wrapText="1"/>
    </xf>
    <xf numFmtId="43" fontId="42" fillId="31" borderId="14" xfId="29" applyNumberFormat="1" applyFont="1" applyFill="1" applyBorder="1" applyAlignment="1">
      <alignment vertical="center" wrapText="1"/>
    </xf>
    <xf numFmtId="43" fontId="42" fillId="31" borderId="29" xfId="29" applyNumberFormat="1" applyFont="1" applyFill="1" applyBorder="1" applyAlignment="1">
      <alignment vertical="center" wrapText="1"/>
    </xf>
    <xf numFmtId="43" fontId="42" fillId="31" borderId="15" xfId="29" applyNumberFormat="1" applyFont="1" applyFill="1" applyBorder="1" applyAlignment="1">
      <alignment vertical="center" wrapText="1"/>
    </xf>
    <xf numFmtId="0" fontId="42" fillId="0" borderId="16" xfId="39" applyFont="1" applyBorder="1" applyAlignment="1">
      <alignment horizontal="right" vertical="center" wrapText="1"/>
    </xf>
    <xf numFmtId="43" fontId="42" fillId="31" borderId="16" xfId="29" applyNumberFormat="1" applyFont="1" applyFill="1" applyBorder="1" applyAlignment="1">
      <alignment horizontal="right" vertical="center" wrapText="1"/>
    </xf>
    <xf numFmtId="43" fontId="42" fillId="31" borderId="46" xfId="29" applyNumberFormat="1" applyFont="1" applyFill="1" applyBorder="1" applyAlignment="1">
      <alignment horizontal="right" vertical="center" wrapText="1"/>
    </xf>
    <xf numFmtId="43" fontId="42" fillId="31" borderId="17" xfId="29" applyNumberFormat="1" applyFont="1" applyFill="1" applyBorder="1" applyAlignment="1">
      <alignment horizontal="right" vertical="center" wrapText="1"/>
    </xf>
    <xf numFmtId="0" fontId="42" fillId="0" borderId="14" xfId="39" applyFont="1" applyBorder="1" applyAlignment="1">
      <alignment horizontal="right" vertical="center" wrapText="1"/>
    </xf>
    <xf numFmtId="43" fontId="42" fillId="31" borderId="14" xfId="29" applyNumberFormat="1" applyFont="1" applyFill="1" applyBorder="1" applyAlignment="1">
      <alignment horizontal="right" vertical="center" wrapText="1"/>
    </xf>
    <xf numFmtId="43" fontId="42" fillId="31" borderId="29" xfId="29" applyNumberFormat="1" applyFont="1" applyFill="1" applyBorder="1" applyAlignment="1">
      <alignment horizontal="right" vertical="center" wrapText="1"/>
    </xf>
    <xf numFmtId="43" fontId="42" fillId="0" borderId="16" xfId="29" applyNumberFormat="1" applyFont="1" applyBorder="1" applyAlignment="1">
      <alignment vertical="center" wrapText="1"/>
    </xf>
    <xf numFmtId="43" fontId="42" fillId="0" borderId="46" xfId="29" applyNumberFormat="1" applyFont="1" applyBorder="1" applyAlignment="1">
      <alignment vertical="center" wrapText="1"/>
    </xf>
    <xf numFmtId="0" fontId="42" fillId="0" borderId="11" xfId="39" applyFont="1" applyBorder="1" applyAlignment="1">
      <alignment horizontal="right" vertical="center" wrapText="1"/>
    </xf>
    <xf numFmtId="164" fontId="42" fillId="0" borderId="11" xfId="29" applyNumberFormat="1" applyFont="1" applyBorder="1" applyAlignment="1">
      <alignment vertical="center" wrapText="1"/>
    </xf>
    <xf numFmtId="164" fontId="42" fillId="0" borderId="30" xfId="29" applyNumberFormat="1" applyFont="1" applyBorder="1" applyAlignment="1">
      <alignment vertical="center" wrapText="1"/>
    </xf>
    <xf numFmtId="43" fontId="42" fillId="0" borderId="11" xfId="29" applyNumberFormat="1" applyFont="1" applyBorder="1" applyAlignment="1">
      <alignment vertical="center" wrapText="1"/>
    </xf>
    <xf numFmtId="43" fontId="42" fillId="0" borderId="30" xfId="29" applyNumberFormat="1" applyFont="1" applyBorder="1" applyAlignment="1">
      <alignment vertical="center" wrapText="1"/>
    </xf>
    <xf numFmtId="0" fontId="42" fillId="0" borderId="16" xfId="39" applyFont="1" applyBorder="1" applyAlignment="1">
      <alignment horizontal="center" vertical="center" wrapText="1"/>
    </xf>
    <xf numFmtId="0" fontId="42" fillId="0" borderId="11" xfId="39" applyFont="1" applyBorder="1" applyAlignment="1">
      <alignment horizontal="center" vertical="center" wrapText="1"/>
    </xf>
    <xf numFmtId="0" fontId="42" fillId="0" borderId="14" xfId="39" applyFont="1" applyBorder="1" applyAlignment="1">
      <alignment horizontal="center" vertical="center" wrapText="1"/>
    </xf>
    <xf numFmtId="43" fontId="42" fillId="0" borderId="14" xfId="29" applyNumberFormat="1" applyFont="1" applyBorder="1" applyAlignment="1">
      <alignment vertical="center" wrapText="1"/>
    </xf>
    <xf numFmtId="0" fontId="42" fillId="0" borderId="34" xfId="39" applyFont="1" applyBorder="1" applyAlignment="1">
      <alignment horizontal="center" vertical="center" wrapText="1"/>
    </xf>
    <xf numFmtId="43" fontId="42" fillId="0" borderId="34" xfId="29" applyNumberFormat="1" applyFont="1" applyBorder="1" applyAlignment="1">
      <alignment vertical="center" wrapText="1"/>
    </xf>
    <xf numFmtId="43" fontId="42" fillId="0" borderId="29" xfId="29" applyNumberFormat="1" applyFont="1" applyBorder="1" applyAlignment="1">
      <alignment vertical="center" wrapText="1"/>
    </xf>
    <xf numFmtId="0" fontId="42" fillId="0" borderId="39" xfId="39" applyFont="1" applyBorder="1" applyAlignment="1">
      <alignment vertical="center" wrapText="1"/>
    </xf>
    <xf numFmtId="0" fontId="42" fillId="0" borderId="40" xfId="39" applyFont="1" applyBorder="1" applyAlignment="1">
      <alignment horizontal="center" vertical="center" wrapText="1"/>
    </xf>
    <xf numFmtId="43" fontId="42" fillId="0" borderId="26" xfId="29" applyNumberFormat="1" applyFont="1" applyBorder="1" applyAlignment="1">
      <alignment vertical="center" wrapText="1"/>
    </xf>
    <xf numFmtId="43" fontId="42" fillId="0" borderId="50" xfId="29" applyNumberFormat="1" applyFont="1" applyBorder="1" applyAlignment="1">
      <alignment vertical="center" wrapText="1"/>
    </xf>
    <xf numFmtId="43" fontId="42" fillId="31" borderId="41" xfId="29" applyNumberFormat="1" applyFont="1" applyFill="1" applyBorder="1" applyAlignment="1">
      <alignment vertical="center" wrapText="1"/>
    </xf>
    <xf numFmtId="43" fontId="42" fillId="31" borderId="20" xfId="29" applyNumberFormat="1" applyFont="1" applyFill="1" applyBorder="1" applyAlignment="1">
      <alignment vertical="center" wrapText="1"/>
    </xf>
    <xf numFmtId="0" fontId="39" fillId="36" borderId="44" xfId="39" applyFont="1" applyFill="1" applyBorder="1" applyAlignment="1">
      <alignment horizontal="center" vertical="center" wrapText="1"/>
    </xf>
    <xf numFmtId="0" fontId="39" fillId="36" borderId="32" xfId="39" applyFont="1" applyFill="1" applyBorder="1" applyAlignment="1">
      <alignment horizontal="center" vertical="center" wrapText="1"/>
    </xf>
    <xf numFmtId="0" fontId="43" fillId="36" borderId="11" xfId="0" applyFont="1" applyFill="1" applyBorder="1" applyAlignment="1">
      <alignment horizontal="center" vertical="center" wrapText="1"/>
    </xf>
    <xf numFmtId="0" fontId="40" fillId="30" borderId="27" xfId="39" applyFont="1" applyFill="1" applyBorder="1" applyAlignment="1">
      <alignment horizontal="left" vertical="center" wrapText="1"/>
    </xf>
    <xf numFmtId="43" fontId="40" fillId="30" borderId="32" xfId="39" applyNumberFormat="1" applyFont="1" applyFill="1" applyBorder="1" applyAlignment="1">
      <alignment vertical="center" wrapText="1"/>
    </xf>
    <xf numFmtId="0" fontId="41" fillId="30" borderId="27" xfId="0" applyFont="1" applyFill="1" applyBorder="1" applyAlignment="1">
      <alignment horizontal="center"/>
    </xf>
    <xf numFmtId="0" fontId="39" fillId="39" borderId="45" xfId="39" applyFont="1" applyFill="1" applyBorder="1" applyAlignment="1">
      <alignment horizontal="left" vertical="center" wrapText="1"/>
    </xf>
    <xf numFmtId="43" fontId="39" fillId="39" borderId="32" xfId="39" applyNumberFormat="1" applyFont="1" applyFill="1" applyBorder="1" applyAlignment="1">
      <alignment vertical="center"/>
    </xf>
    <xf numFmtId="0" fontId="2" fillId="39" borderId="25" xfId="0" applyFont="1" applyFill="1" applyBorder="1"/>
    <xf numFmtId="0" fontId="2" fillId="39" borderId="27" xfId="0" applyFont="1" applyFill="1" applyBorder="1"/>
    <xf numFmtId="0" fontId="3" fillId="39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0" fontId="35" fillId="0" borderId="11" xfId="0" applyFont="1" applyBorder="1"/>
    <xf numFmtId="2" fontId="35" fillId="0" borderId="11" xfId="0" applyNumberFormat="1" applyFont="1" applyBorder="1"/>
    <xf numFmtId="0" fontId="34" fillId="36" borderId="11" xfId="0" applyFont="1" applyFill="1" applyBorder="1" applyAlignment="1">
      <alignment horizontal="center" vertical="center" wrapText="1"/>
    </xf>
    <xf numFmtId="0" fontId="33" fillId="0" borderId="0" xfId="0" applyFont="1"/>
    <xf numFmtId="0" fontId="44" fillId="0" borderId="1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center" wrapText="1"/>
    </xf>
    <xf numFmtId="0" fontId="44" fillId="0" borderId="11" xfId="0" applyFont="1" applyBorder="1" applyAlignment="1">
      <alignment horizontal="right" vertical="center" wrapText="1"/>
    </xf>
    <xf numFmtId="2" fontId="33" fillId="0" borderId="11" xfId="0" applyNumberFormat="1" applyFont="1" applyBorder="1" applyAlignment="1">
      <alignment horizontal="right" vertical="center"/>
    </xf>
    <xf numFmtId="0" fontId="35" fillId="0" borderId="11" xfId="0" applyFont="1" applyBorder="1" applyAlignment="1">
      <alignment horizontal="right"/>
    </xf>
    <xf numFmtId="0" fontId="33" fillId="36" borderId="11" xfId="46" applyFont="1" applyFill="1" applyBorder="1" applyAlignment="1">
      <alignment horizontal="center" vertical="center" wrapText="1"/>
    </xf>
    <xf numFmtId="164" fontId="35" fillId="36" borderId="11" xfId="46" applyNumberFormat="1" applyFont="1" applyFill="1" applyBorder="1" applyAlignment="1">
      <alignment horizontal="center" vertical="center" wrapText="1"/>
    </xf>
    <xf numFmtId="0" fontId="34" fillId="0" borderId="0" xfId="46" applyFont="1" applyAlignment="1">
      <alignment vertical="center" wrapText="1"/>
    </xf>
    <xf numFmtId="0" fontId="31" fillId="0" borderId="33" xfId="40" applyFont="1" applyFill="1" applyBorder="1" applyAlignment="1">
      <alignment horizontal="center" vertical="center"/>
    </xf>
    <xf numFmtId="0" fontId="32" fillId="0" borderId="28" xfId="4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1" xfId="0" applyFont="1" applyBorder="1"/>
    <xf numFmtId="0" fontId="3" fillId="39" borderId="11" xfId="0" applyFont="1" applyFill="1" applyBorder="1" applyAlignment="1">
      <alignment vertical="center" wrapText="1"/>
    </xf>
    <xf numFmtId="0" fontId="31" fillId="39" borderId="33" xfId="40" applyFont="1" applyFill="1" applyBorder="1" applyAlignment="1">
      <alignment horizontal="right" vertical="center"/>
    </xf>
    <xf numFmtId="0" fontId="31" fillId="39" borderId="28" xfId="40" applyFont="1" applyFill="1" applyBorder="1" applyAlignment="1">
      <alignment horizontal="right" vertical="center"/>
    </xf>
    <xf numFmtId="0" fontId="31" fillId="38" borderId="11" xfId="40" applyFont="1" applyFill="1" applyBorder="1" applyAlignment="1">
      <alignment horizontal="center" vertical="center"/>
    </xf>
    <xf numFmtId="0" fontId="31" fillId="38" borderId="11" xfId="40" applyFont="1" applyFill="1" applyBorder="1" applyAlignment="1">
      <alignment horizontal="center" vertical="center" wrapText="1"/>
    </xf>
    <xf numFmtId="0" fontId="31" fillId="36" borderId="47" xfId="40" applyFont="1" applyFill="1" applyBorder="1" applyAlignment="1">
      <alignment horizontal="center" vertical="center"/>
    </xf>
    <xf numFmtId="0" fontId="31" fillId="36" borderId="31" xfId="40" applyFont="1" applyFill="1" applyBorder="1" applyAlignment="1">
      <alignment horizontal="center" vertical="center"/>
    </xf>
    <xf numFmtId="0" fontId="31" fillId="36" borderId="48" xfId="40" applyFont="1" applyFill="1" applyBorder="1" applyAlignment="1">
      <alignment horizontal="center" vertical="center"/>
    </xf>
    <xf numFmtId="0" fontId="31" fillId="35" borderId="18" xfId="40" applyFont="1" applyFill="1" applyBorder="1" applyAlignment="1">
      <alignment horizontal="center" vertical="center"/>
    </xf>
    <xf numFmtId="0" fontId="31" fillId="35" borderId="13" xfId="40" applyFont="1" applyFill="1" applyBorder="1" applyAlignment="1">
      <alignment horizontal="center" vertical="center"/>
    </xf>
    <xf numFmtId="0" fontId="31" fillId="35" borderId="44" xfId="40" applyFont="1" applyFill="1" applyBorder="1" applyAlignment="1">
      <alignment horizontal="center" vertical="center"/>
    </xf>
    <xf numFmtId="0" fontId="34" fillId="36" borderId="11" xfId="0" applyFont="1" applyFill="1" applyBorder="1" applyAlignment="1">
      <alignment horizontal="center"/>
    </xf>
    <xf numFmtId="0" fontId="34" fillId="36" borderId="11" xfId="0" applyFont="1" applyFill="1" applyBorder="1" applyAlignment="1">
      <alignment horizontal="center" vertical="center" wrapText="1"/>
    </xf>
    <xf numFmtId="0" fontId="34" fillId="36" borderId="33" xfId="0" applyFont="1" applyFill="1" applyBorder="1" applyAlignment="1">
      <alignment horizontal="center" vertical="center" wrapText="1"/>
    </xf>
    <xf numFmtId="0" fontId="34" fillId="36" borderId="42" xfId="0" applyFont="1" applyFill="1" applyBorder="1" applyAlignment="1">
      <alignment horizontal="center" vertical="center" wrapText="1"/>
    </xf>
    <xf numFmtId="0" fontId="34" fillId="36" borderId="28" xfId="0" applyFont="1" applyFill="1" applyBorder="1" applyAlignment="1">
      <alignment horizontal="center" vertical="center" wrapText="1"/>
    </xf>
    <xf numFmtId="0" fontId="35" fillId="36" borderId="11" xfId="46" applyFont="1" applyFill="1" applyBorder="1" applyAlignment="1">
      <alignment horizontal="center" vertical="center" wrapText="1"/>
    </xf>
    <xf numFmtId="0" fontId="34" fillId="41" borderId="33" xfId="46" applyFont="1" applyFill="1" applyBorder="1" applyAlignment="1">
      <alignment horizontal="center" vertical="center" wrapText="1"/>
    </xf>
    <xf numFmtId="0" fontId="34" fillId="41" borderId="42" xfId="46" applyFont="1" applyFill="1" applyBorder="1" applyAlignment="1">
      <alignment horizontal="center" vertical="center" wrapText="1"/>
    </xf>
    <xf numFmtId="0" fontId="34" fillId="41" borderId="28" xfId="46" applyFont="1" applyFill="1" applyBorder="1" applyAlignment="1">
      <alignment horizontal="center" vertical="center" wrapText="1"/>
    </xf>
    <xf numFmtId="0" fontId="39" fillId="39" borderId="25" xfId="39" applyFont="1" applyFill="1" applyBorder="1" applyAlignment="1">
      <alignment horizontal="left" vertical="center" wrapText="1"/>
    </xf>
    <xf numFmtId="0" fontId="39" fillId="39" borderId="27" xfId="39" applyFont="1" applyFill="1" applyBorder="1" applyAlignment="1">
      <alignment horizontal="left" vertical="center" wrapText="1"/>
    </xf>
    <xf numFmtId="0" fontId="39" fillId="39" borderId="45" xfId="39" applyFont="1" applyFill="1" applyBorder="1" applyAlignment="1">
      <alignment horizontal="left" vertical="center" wrapText="1"/>
    </xf>
    <xf numFmtId="0" fontId="40" fillId="30" borderId="25" xfId="39" applyFont="1" applyFill="1" applyBorder="1" applyAlignment="1">
      <alignment horizontal="left" vertical="center" wrapText="1"/>
    </xf>
    <xf numFmtId="0" fontId="40" fillId="30" borderId="27" xfId="39" applyFont="1" applyFill="1" applyBorder="1" applyAlignment="1">
      <alignment horizontal="left" vertical="center" wrapText="1"/>
    </xf>
    <xf numFmtId="0" fontId="34" fillId="36" borderId="25" xfId="0" applyFont="1" applyFill="1" applyBorder="1" applyAlignment="1">
      <alignment horizontal="center"/>
    </xf>
    <xf numFmtId="0" fontId="34" fillId="36" borderId="27" xfId="0" applyFont="1" applyFill="1" applyBorder="1" applyAlignment="1">
      <alignment horizontal="center"/>
    </xf>
    <xf numFmtId="0" fontId="34" fillId="36" borderId="45" xfId="0" applyFont="1" applyFill="1" applyBorder="1" applyAlignment="1">
      <alignment horizontal="center"/>
    </xf>
    <xf numFmtId="0" fontId="39" fillId="36" borderId="21" xfId="39" applyFont="1" applyFill="1" applyBorder="1" applyAlignment="1">
      <alignment horizontal="center" vertical="center" wrapText="1"/>
    </xf>
    <xf numFmtId="0" fontId="39" fillId="36" borderId="22" xfId="39" applyFont="1" applyFill="1" applyBorder="1" applyAlignment="1">
      <alignment horizontal="center" vertical="center" wrapText="1"/>
    </xf>
    <xf numFmtId="0" fontId="41" fillId="30" borderId="25" xfId="0" applyFont="1" applyFill="1" applyBorder="1" applyAlignment="1">
      <alignment horizontal="center"/>
    </xf>
    <xf numFmtId="0" fontId="41" fillId="30" borderId="27" xfId="0" applyFont="1" applyFill="1" applyBorder="1" applyAlignment="1">
      <alignment horizontal="center"/>
    </xf>
    <xf numFmtId="0" fontId="3" fillId="36" borderId="11" xfId="0" applyFont="1" applyFill="1" applyBorder="1" applyAlignment="1">
      <alignment horizontal="center" vertical="center" wrapText="1"/>
    </xf>
    <xf numFmtId="0" fontId="3" fillId="36" borderId="11" xfId="0" applyFont="1" applyFill="1" applyBorder="1" applyAlignment="1">
      <alignment horizontal="right"/>
    </xf>
    <xf numFmtId="0" fontId="3" fillId="36" borderId="11" xfId="0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right"/>
    </xf>
    <xf numFmtId="0" fontId="5" fillId="0" borderId="42" xfId="0" applyFont="1" applyBorder="1" applyAlignment="1">
      <alignment horizontal="right"/>
    </xf>
    <xf numFmtId="0" fontId="5" fillId="0" borderId="38" xfId="0" applyFont="1" applyBorder="1" applyAlignment="1">
      <alignment horizontal="right"/>
    </xf>
    <xf numFmtId="0" fontId="25" fillId="26" borderId="11" xfId="0" applyFont="1" applyFill="1" applyBorder="1" applyAlignment="1">
      <alignment horizontal="center" vertical="center" wrapText="1"/>
    </xf>
    <xf numFmtId="0" fontId="26" fillId="26" borderId="11" xfId="0" applyFont="1" applyFill="1" applyBorder="1" applyAlignment="1">
      <alignment horizontal="center" vertical="center" wrapText="1"/>
    </xf>
    <xf numFmtId="0" fontId="25" fillId="26" borderId="11" xfId="0" applyFont="1" applyFill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 2" xfId="29"/>
    <cellStyle name="Comma 3" xfId="47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rmal 3" xfId="46"/>
    <cellStyle name="Normal_SHEET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amilNadu\ChennaiCorporation\References\From%20Sambath\CoC%20cost%20sheet.v.0.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y Activity"/>
      <sheetName val="Procurement Plan"/>
      <sheetName val="Time Schedule"/>
      <sheetName val="Funding"/>
      <sheetName val="Activity Wise Summary"/>
      <sheetName val="BoM"/>
      <sheetName val="Zone_BOM"/>
      <sheetName val="Hardware Rollout"/>
      <sheetName val="hardware &amp; networking"/>
      <sheetName val="Proposed SW"/>
      <sheetName val="4_SW Application"/>
      <sheetName val="Road map"/>
      <sheetName val="SW Application cost"/>
      <sheetName val="HWReplacement_Consultancy"/>
      <sheetName val="Operations"/>
      <sheetName val="Training"/>
      <sheetName val="wetlease"/>
      <sheetName val="Site preparation"/>
      <sheetName val="Data entry"/>
      <sheetName val="Implementation Apprch"/>
      <sheetName val="Training Req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tabSelected="1" workbookViewId="0">
      <selection activeCell="G16" sqref="G16"/>
    </sheetView>
  </sheetViews>
  <sheetFormatPr defaultRowHeight="12.75"/>
  <cols>
    <col min="1" max="1" width="10.42578125" customWidth="1"/>
    <col min="2" max="2" width="50.140625" customWidth="1"/>
    <col min="3" max="3" width="13" customWidth="1"/>
    <col min="4" max="4" width="13.140625" bestFit="1" customWidth="1"/>
    <col min="5" max="5" width="14" customWidth="1"/>
    <col min="6" max="6" width="13.7109375" customWidth="1"/>
    <col min="9" max="9" width="36.5703125" customWidth="1"/>
  </cols>
  <sheetData>
    <row r="1" spans="1:5" ht="19.5">
      <c r="A1" s="207" t="s">
        <v>163</v>
      </c>
      <c r="B1" s="208"/>
      <c r="C1" s="208"/>
      <c r="D1" s="208"/>
      <c r="E1" s="209"/>
    </row>
    <row r="2" spans="1:5" ht="23.25" customHeight="1">
      <c r="A2" s="204" t="s">
        <v>79</v>
      </c>
      <c r="B2" s="205"/>
      <c r="C2" s="205"/>
      <c r="D2" s="205"/>
      <c r="E2" s="206"/>
    </row>
    <row r="3" spans="1:5" ht="33" customHeight="1">
      <c r="A3" s="202" t="s">
        <v>72</v>
      </c>
      <c r="B3" s="203" t="s">
        <v>100</v>
      </c>
      <c r="C3" s="203" t="s">
        <v>152</v>
      </c>
      <c r="D3" s="203" t="s">
        <v>153</v>
      </c>
      <c r="E3" s="203" t="s">
        <v>73</v>
      </c>
    </row>
    <row r="4" spans="1:5" ht="31.5" customHeight="1">
      <c r="A4" s="202"/>
      <c r="B4" s="203"/>
      <c r="C4" s="203"/>
      <c r="D4" s="203"/>
      <c r="E4" s="203"/>
    </row>
    <row r="5" spans="1:5" ht="27.75" customHeight="1">
      <c r="A5" s="202"/>
      <c r="B5" s="203"/>
      <c r="C5" s="203"/>
      <c r="D5" s="203"/>
      <c r="E5" s="203"/>
    </row>
    <row r="6" spans="1:5" ht="19.5">
      <c r="A6" s="66"/>
      <c r="B6" s="67" t="s">
        <v>98</v>
      </c>
      <c r="C6" s="68"/>
      <c r="D6" s="69"/>
      <c r="E6" s="70"/>
    </row>
    <row r="7" spans="1:5" ht="39">
      <c r="A7" s="55">
        <v>1</v>
      </c>
      <c r="B7" s="56" t="s">
        <v>154</v>
      </c>
      <c r="C7" s="64"/>
      <c r="D7" s="61"/>
      <c r="E7" s="65"/>
    </row>
    <row r="8" spans="1:5" ht="39">
      <c r="A8" s="55">
        <v>2</v>
      </c>
      <c r="B8" s="56" t="s">
        <v>156</v>
      </c>
      <c r="C8" s="64"/>
      <c r="D8" s="61"/>
      <c r="E8" s="65"/>
    </row>
    <row r="9" spans="1:5" ht="39">
      <c r="A9" s="55">
        <v>3</v>
      </c>
      <c r="B9" s="56" t="s">
        <v>155</v>
      </c>
      <c r="C9" s="64"/>
      <c r="D9" s="61"/>
      <c r="E9" s="65"/>
    </row>
    <row r="10" spans="1:5" ht="39">
      <c r="A10" s="55">
        <v>4</v>
      </c>
      <c r="B10" s="56" t="s">
        <v>157</v>
      </c>
      <c r="C10" s="64"/>
      <c r="D10" s="61"/>
      <c r="E10" s="65"/>
    </row>
    <row r="11" spans="1:5" ht="19.5">
      <c r="A11" s="55">
        <v>5</v>
      </c>
      <c r="B11" s="56" t="s">
        <v>133</v>
      </c>
      <c r="C11" s="53"/>
      <c r="D11" s="61"/>
      <c r="E11" s="65"/>
    </row>
    <row r="12" spans="1:5" ht="19.5">
      <c r="A12" s="55">
        <v>6</v>
      </c>
      <c r="B12" s="53" t="s">
        <v>74</v>
      </c>
      <c r="C12" s="53"/>
      <c r="D12" s="61"/>
      <c r="E12" s="65"/>
    </row>
    <row r="13" spans="1:5" ht="19.5">
      <c r="A13" s="55">
        <v>7</v>
      </c>
      <c r="B13" s="53" t="s">
        <v>75</v>
      </c>
      <c r="C13" s="53"/>
      <c r="D13" s="61"/>
      <c r="E13" s="65"/>
    </row>
    <row r="14" spans="1:5" ht="19.5">
      <c r="A14" s="55">
        <v>8</v>
      </c>
      <c r="B14" s="56" t="s">
        <v>190</v>
      </c>
      <c r="C14" s="53"/>
      <c r="D14" s="61"/>
      <c r="E14" s="65"/>
    </row>
    <row r="15" spans="1:5" ht="19.5">
      <c r="A15" s="55">
        <v>9</v>
      </c>
      <c r="B15" s="56" t="s">
        <v>200</v>
      </c>
      <c r="C15" s="63"/>
      <c r="D15" s="58"/>
      <c r="E15" s="65"/>
    </row>
    <row r="16" spans="1:5" ht="19.5">
      <c r="A16" s="55">
        <v>10</v>
      </c>
      <c r="B16" s="56" t="s">
        <v>101</v>
      </c>
      <c r="C16" s="58"/>
      <c r="D16" s="58"/>
      <c r="E16" s="65"/>
    </row>
    <row r="17" spans="1:5" ht="19.5">
      <c r="A17" s="55">
        <v>11</v>
      </c>
      <c r="B17" s="53" t="s">
        <v>46</v>
      </c>
      <c r="C17" s="61"/>
      <c r="D17" s="61"/>
      <c r="E17" s="59"/>
    </row>
    <row r="18" spans="1:5" ht="19.5">
      <c r="A18" s="66"/>
      <c r="B18" s="67" t="s">
        <v>99</v>
      </c>
      <c r="C18" s="68"/>
      <c r="D18" s="69"/>
      <c r="E18" s="70"/>
    </row>
    <row r="19" spans="1:5" ht="19.5">
      <c r="A19" s="55">
        <v>12</v>
      </c>
      <c r="B19" s="56" t="s">
        <v>102</v>
      </c>
      <c r="C19" s="2"/>
      <c r="D19" s="62"/>
      <c r="E19" s="54"/>
    </row>
    <row r="20" spans="1:5" ht="19.5">
      <c r="A20" s="55">
        <v>13</v>
      </c>
      <c r="B20" s="56" t="s">
        <v>134</v>
      </c>
      <c r="C20" s="60"/>
      <c r="D20" s="60"/>
      <c r="E20" s="54"/>
    </row>
    <row r="21" spans="1:5" ht="19.5">
      <c r="A21" s="195">
        <v>14</v>
      </c>
      <c r="B21" s="196" t="s">
        <v>199</v>
      </c>
      <c r="C21" s="60"/>
      <c r="D21" s="60"/>
      <c r="E21" s="54"/>
    </row>
    <row r="22" spans="1:5" ht="19.5">
      <c r="A22" s="200" t="s">
        <v>41</v>
      </c>
      <c r="B22" s="201"/>
      <c r="C22" s="57"/>
      <c r="D22" s="57"/>
      <c r="E22" s="57"/>
    </row>
    <row r="23" spans="1:5" ht="15">
      <c r="A23" s="49"/>
      <c r="B23" s="50"/>
      <c r="C23" s="51"/>
      <c r="D23" s="48"/>
    </row>
    <row r="24" spans="1:5" ht="15">
      <c r="A24" s="49"/>
      <c r="B24" s="50"/>
      <c r="C24" s="52"/>
    </row>
    <row r="25" spans="1:5" ht="15">
      <c r="A25" s="49"/>
      <c r="B25" s="50"/>
      <c r="C25" s="52"/>
    </row>
    <row r="26" spans="1:5" ht="15">
      <c r="A26" s="51"/>
      <c r="B26" s="16"/>
    </row>
    <row r="27" spans="1:5" s="76" customFormat="1" ht="15">
      <c r="A27" s="52"/>
      <c r="B27" s="75"/>
    </row>
    <row r="28" spans="1:5">
      <c r="A28" s="48"/>
    </row>
    <row r="29" spans="1:5" s="76" customFormat="1"/>
    <row r="31" spans="1:5" s="76" customFormat="1"/>
    <row r="32" spans="1:5">
      <c r="D32" s="77"/>
    </row>
  </sheetData>
  <mergeCells count="8">
    <mergeCell ref="A2:E2"/>
    <mergeCell ref="A1:E1"/>
    <mergeCell ref="A22:B22"/>
    <mergeCell ref="A3:A5"/>
    <mergeCell ref="B3:B5"/>
    <mergeCell ref="E3:E5"/>
    <mergeCell ref="C3:C5"/>
    <mergeCell ref="D3:D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L47"/>
  <sheetViews>
    <sheetView showGridLines="0" zoomScale="90" zoomScaleNormal="9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F49" sqref="F49"/>
    </sheetView>
  </sheetViews>
  <sheetFormatPr defaultRowHeight="14.25"/>
  <cols>
    <col min="1" max="1" width="37" style="91" customWidth="1"/>
    <col min="2" max="2" width="9" style="91" customWidth="1"/>
    <col min="3" max="3" width="11.42578125" style="91" bestFit="1" customWidth="1"/>
    <col min="4" max="4" width="12.42578125" style="91" bestFit="1" customWidth="1"/>
    <col min="5" max="7" width="12.42578125" style="91" customWidth="1"/>
    <col min="8" max="8" width="6.42578125" style="91" customWidth="1"/>
    <col min="9" max="9" width="11.42578125" style="91" bestFit="1" customWidth="1"/>
    <col min="10" max="10" width="11.7109375" style="91" bestFit="1" customWidth="1"/>
    <col min="11" max="11" width="10" style="90" bestFit="1" customWidth="1"/>
    <col min="12" max="13" width="11.85546875" style="90" bestFit="1" customWidth="1"/>
    <col min="14" max="16" width="13.140625" style="90" bestFit="1" customWidth="1"/>
    <col min="17" max="90" width="9.140625" style="90"/>
    <col min="91" max="16384" width="9.140625" style="91"/>
  </cols>
  <sheetData>
    <row r="1" spans="1:90" ht="15">
      <c r="A1" s="210" t="s">
        <v>3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90" s="94" customFormat="1" ht="37.5" customHeight="1">
      <c r="A2" s="92" t="s">
        <v>1</v>
      </c>
      <c r="B2" s="211" t="s">
        <v>166</v>
      </c>
      <c r="C2" s="211"/>
      <c r="D2" s="211"/>
      <c r="E2" s="212" t="s">
        <v>165</v>
      </c>
      <c r="F2" s="213"/>
      <c r="G2" s="214"/>
      <c r="H2" s="211" t="s">
        <v>164</v>
      </c>
      <c r="I2" s="211"/>
      <c r="J2" s="211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</row>
    <row r="3" spans="1:90" s="96" customFormat="1" ht="15">
      <c r="A3" s="95"/>
      <c r="B3" s="95" t="s">
        <v>62</v>
      </c>
      <c r="C3" s="95" t="s">
        <v>2</v>
      </c>
      <c r="D3" s="95" t="s">
        <v>63</v>
      </c>
      <c r="E3" s="95"/>
      <c r="F3" s="95"/>
      <c r="G3" s="95"/>
      <c r="H3" s="95" t="s">
        <v>62</v>
      </c>
      <c r="I3" s="95" t="s">
        <v>2</v>
      </c>
      <c r="J3" s="95" t="s">
        <v>63</v>
      </c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</row>
    <row r="4" spans="1:90" ht="15">
      <c r="A4" s="97" t="s">
        <v>0</v>
      </c>
      <c r="B4" s="97"/>
      <c r="C4" s="97"/>
      <c r="D4" s="97"/>
      <c r="E4" s="97"/>
      <c r="F4" s="97"/>
      <c r="G4" s="97"/>
      <c r="H4" s="97"/>
      <c r="I4" s="97"/>
      <c r="J4" s="97"/>
    </row>
    <row r="5" spans="1:90" ht="15">
      <c r="A5" s="98" t="s">
        <v>103</v>
      </c>
      <c r="B5" s="98"/>
      <c r="C5" s="98"/>
      <c r="D5" s="98"/>
      <c r="E5" s="98"/>
      <c r="F5" s="98"/>
      <c r="G5" s="98"/>
      <c r="H5" s="98"/>
      <c r="I5" s="98"/>
      <c r="J5" s="98"/>
      <c r="L5" s="99"/>
    </row>
    <row r="6" spans="1:90" s="90" customFormat="1" ht="15">
      <c r="A6" s="100" t="s">
        <v>172</v>
      </c>
      <c r="B6" s="101"/>
      <c r="C6" s="101"/>
      <c r="D6" s="102"/>
      <c r="E6" s="103"/>
      <c r="F6" s="103"/>
      <c r="G6" s="102"/>
      <c r="H6" s="104"/>
      <c r="I6" s="104"/>
      <c r="J6" s="102"/>
      <c r="L6" s="99"/>
    </row>
    <row r="7" spans="1:90" ht="21" customHeight="1">
      <c r="A7" s="100" t="s">
        <v>107</v>
      </c>
      <c r="B7" s="105"/>
      <c r="C7" s="101"/>
      <c r="D7" s="102"/>
      <c r="E7" s="103"/>
      <c r="F7" s="103"/>
      <c r="G7" s="102"/>
      <c r="H7" s="106"/>
      <c r="I7" s="106"/>
      <c r="J7" s="102"/>
      <c r="L7" s="99"/>
    </row>
    <row r="8" spans="1:90" ht="15">
      <c r="A8" s="100" t="s">
        <v>95</v>
      </c>
      <c r="B8" s="105"/>
      <c r="C8" s="101"/>
      <c r="D8" s="102"/>
      <c r="E8" s="103"/>
      <c r="F8" s="103"/>
      <c r="G8" s="102"/>
      <c r="H8" s="106"/>
      <c r="I8" s="106"/>
      <c r="J8" s="102"/>
      <c r="L8" s="99"/>
    </row>
    <row r="9" spans="1:90" ht="15">
      <c r="A9" s="100" t="s">
        <v>104</v>
      </c>
      <c r="B9" s="105"/>
      <c r="C9" s="101"/>
      <c r="D9" s="102"/>
      <c r="E9" s="103"/>
      <c r="F9" s="103"/>
      <c r="G9" s="102"/>
      <c r="H9" s="106"/>
      <c r="I9" s="106"/>
      <c r="J9" s="102"/>
      <c r="L9" s="99"/>
    </row>
    <row r="10" spans="1:90" ht="15">
      <c r="A10" s="100" t="s">
        <v>105</v>
      </c>
      <c r="B10" s="105"/>
      <c r="C10" s="101"/>
      <c r="D10" s="102"/>
      <c r="E10" s="103"/>
      <c r="F10" s="103"/>
      <c r="G10" s="102"/>
      <c r="H10" s="106"/>
      <c r="I10" s="106"/>
      <c r="J10" s="102"/>
      <c r="L10" s="99"/>
    </row>
    <row r="11" spans="1:90" ht="15">
      <c r="A11" s="100" t="s">
        <v>108</v>
      </c>
      <c r="B11" s="107"/>
      <c r="C11" s="101"/>
      <c r="D11" s="102"/>
      <c r="E11" s="103"/>
      <c r="F11" s="103"/>
      <c r="G11" s="102"/>
      <c r="H11" s="106"/>
      <c r="I11" s="106"/>
      <c r="J11" s="102"/>
      <c r="L11" s="99"/>
    </row>
    <row r="12" spans="1:90" ht="15">
      <c r="A12" s="100" t="s">
        <v>106</v>
      </c>
      <c r="B12" s="105"/>
      <c r="C12" s="101"/>
      <c r="D12" s="102"/>
      <c r="E12" s="103"/>
      <c r="F12" s="103"/>
      <c r="G12" s="102"/>
      <c r="H12" s="106"/>
      <c r="I12" s="106"/>
      <c r="J12" s="102"/>
      <c r="L12" s="99"/>
      <c r="M12" s="108"/>
      <c r="N12" s="108"/>
      <c r="O12" s="108"/>
      <c r="P12" s="108"/>
    </row>
    <row r="13" spans="1:90" ht="15">
      <c r="A13" s="100" t="s">
        <v>146</v>
      </c>
      <c r="B13" s="105"/>
      <c r="C13" s="101"/>
      <c r="D13" s="102"/>
      <c r="E13" s="103"/>
      <c r="F13" s="103"/>
      <c r="G13" s="102"/>
      <c r="H13" s="106"/>
      <c r="I13" s="106"/>
      <c r="J13" s="102"/>
      <c r="L13" s="109"/>
      <c r="M13" s="110"/>
      <c r="N13" s="110"/>
      <c r="O13" s="110"/>
      <c r="P13" s="110"/>
    </row>
    <row r="14" spans="1:90" ht="15">
      <c r="A14" s="98" t="s">
        <v>120</v>
      </c>
      <c r="B14" s="105"/>
      <c r="C14" s="106"/>
      <c r="D14" s="102"/>
      <c r="E14" s="103"/>
      <c r="F14" s="103"/>
      <c r="G14" s="102"/>
      <c r="H14" s="106"/>
      <c r="I14" s="106"/>
      <c r="J14" s="102"/>
      <c r="L14" s="99"/>
      <c r="M14" s="108"/>
      <c r="N14" s="108"/>
      <c r="O14" s="108"/>
      <c r="P14" s="108"/>
    </row>
    <row r="15" spans="1:90" ht="28.5">
      <c r="A15" s="100" t="s">
        <v>145</v>
      </c>
      <c r="B15" s="105"/>
      <c r="C15" s="101"/>
      <c r="D15" s="102"/>
      <c r="E15" s="103"/>
      <c r="F15" s="103"/>
      <c r="G15" s="102"/>
      <c r="H15" s="106"/>
      <c r="I15" s="106"/>
      <c r="J15" s="102"/>
      <c r="L15" s="99"/>
      <c r="M15" s="111"/>
      <c r="N15" s="111"/>
      <c r="O15" s="111"/>
      <c r="P15" s="111"/>
    </row>
    <row r="16" spans="1:90" ht="15">
      <c r="A16" s="100" t="s">
        <v>96</v>
      </c>
      <c r="B16" s="105"/>
      <c r="C16" s="101"/>
      <c r="D16" s="102"/>
      <c r="E16" s="103"/>
      <c r="F16" s="103"/>
      <c r="G16" s="102"/>
      <c r="H16" s="106"/>
      <c r="I16" s="106"/>
      <c r="J16" s="102"/>
      <c r="L16" s="99"/>
    </row>
    <row r="17" spans="1:90" ht="15">
      <c r="A17" s="100" t="s">
        <v>158</v>
      </c>
      <c r="B17" s="105"/>
      <c r="C17" s="101"/>
      <c r="D17" s="102"/>
      <c r="E17" s="103"/>
      <c r="F17" s="103"/>
      <c r="G17" s="102"/>
      <c r="H17" s="106"/>
      <c r="I17" s="106"/>
      <c r="J17" s="102"/>
      <c r="L17" s="109"/>
    </row>
    <row r="18" spans="1:90" ht="15">
      <c r="A18" s="98" t="s">
        <v>110</v>
      </c>
      <c r="B18" s="105"/>
      <c r="C18" s="105"/>
      <c r="D18" s="102"/>
      <c r="E18" s="103"/>
      <c r="F18" s="103"/>
      <c r="G18" s="102"/>
      <c r="H18" s="106"/>
      <c r="I18" s="106"/>
      <c r="J18" s="102"/>
      <c r="L18" s="99"/>
    </row>
    <row r="19" spans="1:90" ht="15">
      <c r="A19" s="100" t="s">
        <v>111</v>
      </c>
      <c r="B19" s="105"/>
      <c r="C19" s="105"/>
      <c r="D19" s="102"/>
      <c r="E19" s="103"/>
      <c r="F19" s="103"/>
      <c r="G19" s="102"/>
      <c r="H19" s="106"/>
      <c r="I19" s="106"/>
      <c r="J19" s="102"/>
      <c r="L19" s="99"/>
    </row>
    <row r="20" spans="1:90" ht="28.5">
      <c r="A20" s="100" t="s">
        <v>112</v>
      </c>
      <c r="B20" s="105"/>
      <c r="C20" s="101"/>
      <c r="D20" s="102"/>
      <c r="E20" s="103"/>
      <c r="F20" s="103"/>
      <c r="G20" s="102"/>
      <c r="H20" s="106"/>
      <c r="I20" s="106"/>
      <c r="J20" s="102"/>
      <c r="L20" s="99"/>
    </row>
    <row r="21" spans="1:90">
      <c r="A21" s="100" t="s">
        <v>117</v>
      </c>
      <c r="B21" s="105"/>
      <c r="C21" s="105"/>
      <c r="D21" s="102"/>
      <c r="E21" s="103"/>
      <c r="F21" s="103"/>
      <c r="G21" s="102"/>
      <c r="H21" s="106"/>
      <c r="I21" s="106"/>
      <c r="J21" s="102"/>
    </row>
    <row r="22" spans="1:90" ht="30">
      <c r="A22" s="112" t="s">
        <v>138</v>
      </c>
      <c r="B22" s="113"/>
      <c r="C22" s="113"/>
      <c r="D22" s="113"/>
      <c r="E22" s="113"/>
      <c r="F22" s="113"/>
      <c r="G22" s="113"/>
      <c r="H22" s="113"/>
      <c r="I22" s="113"/>
      <c r="J22" s="113"/>
    </row>
    <row r="23" spans="1:90" ht="15">
      <c r="A23" s="98" t="s">
        <v>118</v>
      </c>
      <c r="B23" s="98"/>
      <c r="C23" s="98"/>
      <c r="D23" s="98"/>
      <c r="E23" s="98"/>
      <c r="F23" s="98"/>
      <c r="G23" s="98"/>
      <c r="H23" s="98"/>
      <c r="I23" s="98"/>
      <c r="J23" s="98"/>
    </row>
    <row r="24" spans="1:90">
      <c r="A24" s="100" t="s">
        <v>149</v>
      </c>
      <c r="B24" s="105"/>
      <c r="C24" s="105"/>
      <c r="D24" s="102"/>
      <c r="E24" s="103"/>
      <c r="F24" s="103"/>
      <c r="G24" s="102"/>
      <c r="H24" s="106"/>
      <c r="I24" s="106"/>
      <c r="J24" s="102"/>
    </row>
    <row r="25" spans="1:90">
      <c r="A25" s="100" t="s">
        <v>159</v>
      </c>
      <c r="B25" s="105"/>
      <c r="C25" s="105"/>
      <c r="D25" s="102"/>
      <c r="E25" s="103"/>
      <c r="F25" s="103"/>
      <c r="G25" s="102"/>
      <c r="H25" s="106"/>
      <c r="I25" s="106"/>
      <c r="J25" s="102"/>
    </row>
    <row r="26" spans="1:90">
      <c r="A26" s="100" t="s">
        <v>150</v>
      </c>
      <c r="B26" s="105"/>
      <c r="C26" s="105"/>
      <c r="D26" s="102"/>
      <c r="E26" s="103"/>
      <c r="F26" s="103"/>
      <c r="G26" s="102"/>
      <c r="H26" s="106"/>
      <c r="I26" s="106"/>
      <c r="J26" s="102"/>
    </row>
    <row r="27" spans="1:90">
      <c r="A27" s="100" t="s">
        <v>151</v>
      </c>
      <c r="B27" s="105"/>
      <c r="C27" s="105"/>
      <c r="D27" s="102"/>
      <c r="E27" s="103"/>
      <c r="F27" s="103"/>
      <c r="G27" s="102"/>
      <c r="H27" s="106"/>
      <c r="I27" s="106"/>
      <c r="J27" s="102"/>
    </row>
    <row r="28" spans="1:90">
      <c r="A28" s="100" t="s">
        <v>144</v>
      </c>
      <c r="B28" s="107"/>
      <c r="C28" s="105"/>
      <c r="D28" s="102"/>
      <c r="E28" s="103"/>
      <c r="F28" s="103"/>
      <c r="G28" s="102"/>
      <c r="H28" s="106"/>
      <c r="I28" s="106"/>
      <c r="J28" s="102"/>
    </row>
    <row r="29" spans="1:90" s="115" customFormat="1" ht="15">
      <c r="A29" s="112" t="s">
        <v>139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F29" s="114"/>
      <c r="BG29" s="114"/>
      <c r="BH29" s="114"/>
      <c r="BI29" s="114"/>
      <c r="BJ29" s="114"/>
      <c r="BK29" s="114"/>
      <c r="BL29" s="114"/>
      <c r="BM29" s="114"/>
      <c r="BN29" s="114"/>
      <c r="BO29" s="114"/>
      <c r="BP29" s="114"/>
      <c r="BQ29" s="114"/>
      <c r="BR29" s="114"/>
      <c r="BS29" s="114"/>
      <c r="BT29" s="114"/>
      <c r="BU29" s="114"/>
      <c r="BV29" s="114"/>
      <c r="BW29" s="114"/>
      <c r="BX29" s="114"/>
      <c r="BY29" s="114"/>
      <c r="BZ29" s="114"/>
      <c r="CA29" s="114"/>
      <c r="CB29" s="114"/>
      <c r="CC29" s="114"/>
      <c r="CD29" s="114"/>
      <c r="CE29" s="114"/>
      <c r="CF29" s="114"/>
      <c r="CG29" s="114"/>
      <c r="CH29" s="114"/>
      <c r="CI29" s="114"/>
      <c r="CJ29" s="114"/>
      <c r="CK29" s="114"/>
      <c r="CL29" s="114"/>
    </row>
    <row r="30" spans="1:90" ht="15">
      <c r="A30" s="116" t="s">
        <v>136</v>
      </c>
      <c r="B30" s="117"/>
      <c r="C30" s="117"/>
      <c r="D30" s="118"/>
      <c r="E30" s="118"/>
      <c r="F30" s="118"/>
      <c r="G30" s="118"/>
      <c r="H30" s="118"/>
      <c r="I30" s="118"/>
      <c r="J30" s="118"/>
    </row>
    <row r="31" spans="1:90">
      <c r="A31" s="119" t="s">
        <v>147</v>
      </c>
      <c r="B31" s="120"/>
      <c r="C31" s="120"/>
      <c r="D31" s="102"/>
      <c r="E31" s="103"/>
      <c r="F31" s="103"/>
      <c r="G31" s="102"/>
      <c r="H31" s="105"/>
      <c r="I31" s="121"/>
      <c r="J31" s="102"/>
    </row>
    <row r="32" spans="1:90">
      <c r="A32" s="119" t="s">
        <v>113</v>
      </c>
      <c r="B32" s="120"/>
      <c r="C32" s="120"/>
      <c r="D32" s="102"/>
      <c r="E32" s="103"/>
      <c r="F32" s="103"/>
      <c r="G32" s="102"/>
      <c r="H32" s="105"/>
      <c r="I32" s="121"/>
      <c r="J32" s="102"/>
    </row>
    <row r="33" spans="1:11">
      <c r="A33" s="119" t="s">
        <v>115</v>
      </c>
      <c r="B33" s="120"/>
      <c r="C33" s="120"/>
      <c r="D33" s="102"/>
      <c r="E33" s="103"/>
      <c r="F33" s="103"/>
      <c r="G33" s="102"/>
      <c r="H33" s="105"/>
      <c r="I33" s="121"/>
      <c r="J33" s="102"/>
    </row>
    <row r="34" spans="1:11">
      <c r="A34" s="119" t="s">
        <v>143</v>
      </c>
      <c r="B34" s="120"/>
      <c r="C34" s="120"/>
      <c r="D34" s="102"/>
      <c r="E34" s="103"/>
      <c r="F34" s="103"/>
      <c r="G34" s="102"/>
      <c r="H34" s="105"/>
      <c r="I34" s="121"/>
      <c r="J34" s="102"/>
    </row>
    <row r="35" spans="1:11">
      <c r="A35" s="119" t="s">
        <v>116</v>
      </c>
      <c r="B35" s="120"/>
      <c r="C35" s="120"/>
      <c r="D35" s="102"/>
      <c r="E35" s="103"/>
      <c r="F35" s="103"/>
      <c r="G35" s="102"/>
      <c r="H35" s="105"/>
      <c r="I35" s="121"/>
      <c r="J35" s="102"/>
    </row>
    <row r="36" spans="1:11">
      <c r="A36" s="119" t="s">
        <v>114</v>
      </c>
      <c r="B36" s="120"/>
      <c r="C36" s="120"/>
      <c r="D36" s="102"/>
      <c r="E36" s="103"/>
      <c r="F36" s="103"/>
      <c r="G36" s="102"/>
      <c r="H36" s="105"/>
      <c r="I36" s="121"/>
      <c r="J36" s="102"/>
    </row>
    <row r="37" spans="1:11">
      <c r="A37" s="119" t="s">
        <v>119</v>
      </c>
      <c r="B37" s="120"/>
      <c r="C37" s="120"/>
      <c r="D37" s="102"/>
      <c r="E37" s="103"/>
      <c r="F37" s="103"/>
      <c r="G37" s="102"/>
      <c r="H37" s="120"/>
      <c r="I37" s="121"/>
      <c r="J37" s="102"/>
    </row>
    <row r="38" spans="1:11" ht="28.5" customHeight="1">
      <c r="A38" s="112" t="s">
        <v>137</v>
      </c>
      <c r="B38" s="122"/>
      <c r="C38" s="122"/>
      <c r="D38" s="123"/>
      <c r="E38" s="123"/>
      <c r="F38" s="123"/>
      <c r="G38" s="123"/>
      <c r="H38" s="122"/>
      <c r="I38" s="122"/>
      <c r="J38" s="123"/>
      <c r="K38" s="124"/>
    </row>
    <row r="39" spans="1:11" s="90" customFormat="1" ht="28.5" customHeight="1">
      <c r="A39" s="116" t="s">
        <v>121</v>
      </c>
      <c r="B39" s="116"/>
      <c r="C39" s="116"/>
      <c r="D39" s="116"/>
      <c r="E39" s="116"/>
      <c r="F39" s="116"/>
      <c r="G39" s="116"/>
      <c r="H39" s="116"/>
      <c r="I39" s="116"/>
      <c r="J39" s="116"/>
    </row>
    <row r="40" spans="1:11">
      <c r="A40" s="119" t="s">
        <v>122</v>
      </c>
      <c r="B40" s="120"/>
      <c r="C40" s="125"/>
      <c r="D40" s="102"/>
      <c r="E40" s="103"/>
      <c r="F40" s="103"/>
      <c r="G40" s="102"/>
      <c r="H40" s="120"/>
      <c r="I40" s="125"/>
      <c r="J40" s="102"/>
    </row>
    <row r="41" spans="1:11">
      <c r="A41" s="119" t="s">
        <v>123</v>
      </c>
      <c r="B41" s="120"/>
      <c r="C41" s="125"/>
      <c r="D41" s="102"/>
      <c r="E41" s="103"/>
      <c r="F41" s="103"/>
      <c r="G41" s="102"/>
      <c r="H41" s="120"/>
      <c r="I41" s="125"/>
      <c r="J41" s="102"/>
    </row>
    <row r="42" spans="1:11" ht="29.25" customHeight="1">
      <c r="A42" s="119" t="s">
        <v>160</v>
      </c>
      <c r="B42" s="126"/>
      <c r="C42" s="125"/>
      <c r="D42" s="102"/>
      <c r="E42" s="103"/>
      <c r="F42" s="103"/>
      <c r="G42" s="102"/>
      <c r="H42" s="120"/>
      <c r="I42" s="125"/>
      <c r="J42" s="102"/>
    </row>
    <row r="43" spans="1:11" ht="26.25" customHeight="1">
      <c r="A43" s="119" t="s">
        <v>161</v>
      </c>
      <c r="B43" s="120"/>
      <c r="C43" s="125"/>
      <c r="D43" s="102"/>
      <c r="E43" s="103"/>
      <c r="F43" s="103"/>
      <c r="G43" s="102"/>
      <c r="H43" s="120"/>
      <c r="I43" s="125"/>
      <c r="J43" s="102"/>
    </row>
    <row r="44" spans="1:11">
      <c r="A44" s="119" t="s">
        <v>124</v>
      </c>
      <c r="B44" s="120"/>
      <c r="C44" s="125"/>
      <c r="D44" s="102"/>
      <c r="E44" s="103"/>
      <c r="F44" s="103"/>
      <c r="G44" s="102"/>
      <c r="H44" s="120"/>
      <c r="I44" s="125"/>
      <c r="J44" s="102"/>
    </row>
    <row r="45" spans="1:11">
      <c r="A45" s="119" t="s">
        <v>125</v>
      </c>
      <c r="B45" s="120"/>
      <c r="C45" s="125"/>
      <c r="D45" s="102"/>
      <c r="E45" s="103"/>
      <c r="F45" s="103"/>
      <c r="G45" s="102"/>
      <c r="H45" s="120"/>
      <c r="I45" s="125"/>
      <c r="J45" s="102"/>
    </row>
    <row r="46" spans="1:11" s="90" customFormat="1" ht="28.5" customHeight="1">
      <c r="A46" s="112" t="s">
        <v>126</v>
      </c>
      <c r="B46" s="122"/>
      <c r="C46" s="122"/>
      <c r="D46" s="127"/>
      <c r="E46" s="127"/>
      <c r="F46" s="127"/>
      <c r="G46" s="127"/>
      <c r="H46" s="122"/>
      <c r="I46" s="122"/>
      <c r="J46" s="127"/>
      <c r="K46" s="114"/>
    </row>
    <row r="47" spans="1:11">
      <c r="D47" s="128"/>
      <c r="E47" s="128"/>
      <c r="F47" s="128"/>
      <c r="G47" s="128"/>
    </row>
  </sheetData>
  <mergeCells count="4">
    <mergeCell ref="A1:J1"/>
    <mergeCell ref="H2:J2"/>
    <mergeCell ref="B2:D2"/>
    <mergeCell ref="E2:G2"/>
  </mergeCells>
  <phoneticPr fontId="4" type="noConversion"/>
  <pageMargins left="0.75" right="0.75" top="1" bottom="1" header="0.5" footer="0.5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zoomScale="90" zoomScaleNormal="90" workbookViewId="0">
      <selection activeCell="C14" sqref="C14"/>
    </sheetView>
  </sheetViews>
  <sheetFormatPr defaultRowHeight="12.75"/>
  <cols>
    <col min="1" max="1" width="35.5703125" style="71" customWidth="1"/>
    <col min="2" max="2" width="9.140625" style="71"/>
    <col min="3" max="3" width="13.28515625" style="71" customWidth="1"/>
    <col min="4" max="4" width="13" style="71" customWidth="1"/>
    <col min="5" max="5" width="11.42578125" style="71" bestFit="1" customWidth="1"/>
    <col min="6" max="6" width="12" style="71" customWidth="1"/>
    <col min="7" max="7" width="10.28515625" style="71" bestFit="1" customWidth="1"/>
    <col min="8" max="9" width="11.42578125" style="71" bestFit="1" customWidth="1"/>
    <col min="10" max="10" width="17.140625" style="71" bestFit="1" customWidth="1"/>
    <col min="11" max="11" width="16.5703125" style="71" bestFit="1" customWidth="1"/>
    <col min="12" max="12" width="9.140625" style="71"/>
    <col min="13" max="13" width="10" style="71" bestFit="1" customWidth="1"/>
    <col min="14" max="16384" width="9.140625" style="71"/>
  </cols>
  <sheetData>
    <row r="1" spans="1:11" ht="25.5" customHeight="1">
      <c r="A1" s="215" t="s">
        <v>5</v>
      </c>
      <c r="B1" s="215" t="s">
        <v>142</v>
      </c>
      <c r="C1" s="215"/>
      <c r="D1" s="215"/>
      <c r="E1" s="215"/>
      <c r="F1" s="215"/>
      <c r="G1" s="215"/>
      <c r="H1" s="215"/>
      <c r="I1" s="215"/>
      <c r="J1" s="215"/>
    </row>
    <row r="2" spans="1:11" ht="114">
      <c r="A2" s="215"/>
      <c r="B2" s="192" t="s">
        <v>127</v>
      </c>
      <c r="C2" s="192" t="s">
        <v>128</v>
      </c>
      <c r="D2" s="192" t="s">
        <v>162</v>
      </c>
      <c r="E2" s="192" t="s">
        <v>129</v>
      </c>
      <c r="F2" s="192" t="s">
        <v>141</v>
      </c>
      <c r="G2" s="192" t="s">
        <v>97</v>
      </c>
      <c r="H2" s="192" t="s">
        <v>15</v>
      </c>
      <c r="I2" s="192" t="s">
        <v>140</v>
      </c>
      <c r="J2" s="193" t="s">
        <v>17</v>
      </c>
    </row>
    <row r="3" spans="1:11" ht="30" customHeight="1">
      <c r="A3" s="216" t="s">
        <v>169</v>
      </c>
      <c r="B3" s="217"/>
      <c r="C3" s="217"/>
      <c r="D3" s="217"/>
      <c r="E3" s="217"/>
      <c r="F3" s="217"/>
      <c r="G3" s="217"/>
      <c r="H3" s="217"/>
      <c r="I3" s="217"/>
      <c r="J3" s="218"/>
    </row>
    <row r="4" spans="1:11" ht="14.25">
      <c r="A4" s="80"/>
      <c r="B4" s="81"/>
      <c r="C4" s="81"/>
      <c r="D4" s="81"/>
      <c r="E4" s="81"/>
      <c r="F4" s="81"/>
      <c r="G4" s="81"/>
      <c r="H4" s="81"/>
      <c r="I4" s="81"/>
      <c r="J4" s="81">
        <f t="shared" ref="J4:J5" si="0">SUM(B4:I4)</f>
        <v>0</v>
      </c>
    </row>
    <row r="5" spans="1:11" ht="14.25">
      <c r="A5" s="82"/>
      <c r="B5" s="81"/>
      <c r="C5" s="81"/>
      <c r="D5" s="81"/>
      <c r="E5" s="81"/>
      <c r="F5" s="81"/>
      <c r="G5" s="81"/>
      <c r="H5" s="81"/>
      <c r="I5" s="81"/>
      <c r="J5" s="81">
        <f t="shared" si="0"/>
        <v>0</v>
      </c>
    </row>
    <row r="6" spans="1:11" ht="15">
      <c r="A6" s="83" t="s">
        <v>167</v>
      </c>
      <c r="B6" s="81"/>
      <c r="C6" s="81"/>
      <c r="D6" s="81"/>
      <c r="E6" s="81"/>
      <c r="F6" s="81"/>
      <c r="G6" s="81"/>
      <c r="H6" s="81"/>
      <c r="I6" s="81"/>
      <c r="J6" s="84">
        <f>SUM(J4:J5)</f>
        <v>0</v>
      </c>
    </row>
    <row r="7" spans="1:11" ht="15">
      <c r="A7" s="216" t="s">
        <v>170</v>
      </c>
      <c r="B7" s="217"/>
      <c r="C7" s="217"/>
      <c r="D7" s="217"/>
      <c r="E7" s="217"/>
      <c r="F7" s="217"/>
      <c r="G7" s="217"/>
      <c r="H7" s="217"/>
      <c r="I7" s="217"/>
      <c r="J7" s="218"/>
    </row>
    <row r="8" spans="1:11" ht="14.25">
      <c r="A8" s="85"/>
      <c r="B8" s="86"/>
      <c r="C8" s="86"/>
      <c r="D8" s="86"/>
      <c r="E8" s="86"/>
      <c r="F8" s="81"/>
      <c r="G8" s="81"/>
      <c r="H8" s="81"/>
      <c r="I8" s="81"/>
      <c r="J8" s="81">
        <f t="shared" ref="J8:J10" si="1">SUM(B8:I8)</f>
        <v>0</v>
      </c>
    </row>
    <row r="9" spans="1:11" ht="14.25">
      <c r="A9" s="85"/>
      <c r="B9" s="86"/>
      <c r="C9" s="86"/>
      <c r="D9" s="86"/>
      <c r="E9" s="86"/>
      <c r="F9" s="81"/>
      <c r="G9" s="81"/>
      <c r="H9" s="81"/>
      <c r="I9" s="81"/>
      <c r="J9" s="81">
        <f t="shared" si="1"/>
        <v>0</v>
      </c>
    </row>
    <row r="10" spans="1:11" ht="14.25">
      <c r="A10" s="85"/>
      <c r="B10" s="86"/>
      <c r="C10" s="86"/>
      <c r="D10" s="86"/>
      <c r="E10" s="86"/>
      <c r="F10" s="81"/>
      <c r="G10" s="81"/>
      <c r="H10" s="81"/>
      <c r="I10" s="81"/>
      <c r="J10" s="81">
        <f t="shared" si="1"/>
        <v>0</v>
      </c>
    </row>
    <row r="11" spans="1:11" ht="30">
      <c r="A11" s="83" t="s">
        <v>168</v>
      </c>
      <c r="B11" s="87"/>
      <c r="C11" s="87"/>
      <c r="D11" s="87"/>
      <c r="E11" s="87"/>
      <c r="F11" s="87"/>
      <c r="G11" s="87"/>
      <c r="H11" s="87"/>
      <c r="I11" s="87"/>
      <c r="J11" s="88">
        <f>SUM(J8:J10)</f>
        <v>0</v>
      </c>
    </row>
    <row r="12" spans="1:11" ht="15">
      <c r="A12" s="83" t="s">
        <v>171</v>
      </c>
      <c r="B12" s="87"/>
      <c r="C12" s="87"/>
      <c r="D12" s="87"/>
      <c r="E12" s="87"/>
      <c r="F12" s="87"/>
      <c r="G12" s="87"/>
      <c r="H12" s="87"/>
      <c r="I12" s="87"/>
      <c r="J12" s="88">
        <f>J11+J6</f>
        <v>0</v>
      </c>
    </row>
    <row r="13" spans="1:11" ht="15">
      <c r="A13" s="194" t="s">
        <v>148</v>
      </c>
      <c r="B13" s="89"/>
      <c r="C13" s="89"/>
      <c r="D13" s="89"/>
      <c r="E13" s="89"/>
      <c r="F13" s="89"/>
      <c r="G13" s="89"/>
      <c r="H13" s="89"/>
      <c r="I13" s="89"/>
      <c r="J13" s="89"/>
      <c r="K13" s="78"/>
    </row>
    <row r="14" spans="1:11">
      <c r="A14" s="72"/>
      <c r="B14" s="72"/>
      <c r="C14" s="72"/>
      <c r="D14" s="72"/>
      <c r="E14" s="72"/>
      <c r="F14" s="72"/>
      <c r="G14" s="72"/>
      <c r="H14" s="72"/>
      <c r="I14" s="72"/>
      <c r="J14" s="72"/>
    </row>
    <row r="15" spans="1:11">
      <c r="H15" s="73"/>
    </row>
    <row r="16" spans="1:11">
      <c r="H16" s="73"/>
    </row>
    <row r="17" spans="1:8">
      <c r="H17" s="73"/>
    </row>
    <row r="18" spans="1:8">
      <c r="H18" s="73"/>
    </row>
    <row r="21" spans="1:8">
      <c r="A21" s="74"/>
    </row>
  </sheetData>
  <mergeCells count="4">
    <mergeCell ref="A1:A2"/>
    <mergeCell ref="B1:J1"/>
    <mergeCell ref="A3:J3"/>
    <mergeCell ref="A7:J7"/>
  </mergeCells>
  <pageMargins left="0.7" right="0.7" top="0.75" bottom="0.75" header="0.3" footer="0.3"/>
  <pageSetup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E22"/>
  <sheetViews>
    <sheetView workbookViewId="0">
      <selection activeCell="H13" sqref="H13"/>
    </sheetView>
  </sheetViews>
  <sheetFormatPr defaultRowHeight="12.75"/>
  <cols>
    <col min="1" max="1" width="34.42578125" bestFit="1" customWidth="1"/>
    <col min="2" max="2" width="16.85546875" bestFit="1" customWidth="1"/>
    <col min="3" max="4" width="15.5703125" customWidth="1"/>
    <col min="5" max="5" width="11" customWidth="1"/>
    <col min="6" max="6" width="13.85546875" bestFit="1" customWidth="1"/>
  </cols>
  <sheetData>
    <row r="3" spans="1:5" ht="45">
      <c r="A3" s="172" t="s">
        <v>173</v>
      </c>
      <c r="B3" s="172" t="s">
        <v>179</v>
      </c>
      <c r="C3" s="172" t="s">
        <v>130</v>
      </c>
      <c r="D3" s="172" t="s">
        <v>131</v>
      </c>
      <c r="E3" s="172" t="s">
        <v>76</v>
      </c>
    </row>
    <row r="4" spans="1:5">
      <c r="A4" s="130" t="s">
        <v>174</v>
      </c>
      <c r="B4" s="17"/>
      <c r="C4" s="17"/>
      <c r="D4" s="17"/>
      <c r="E4" s="18"/>
    </row>
    <row r="5" spans="1:5">
      <c r="A5" s="13"/>
      <c r="B5" s="17"/>
      <c r="C5" s="17"/>
      <c r="D5" s="17"/>
      <c r="E5" s="18"/>
    </row>
    <row r="6" spans="1:5">
      <c r="A6" s="15"/>
      <c r="B6" s="17"/>
      <c r="C6" s="17"/>
      <c r="D6" s="17"/>
      <c r="E6" s="18"/>
    </row>
    <row r="7" spans="1:5" ht="15">
      <c r="A7" s="131" t="s">
        <v>177</v>
      </c>
      <c r="B7" s="131"/>
      <c r="C7" s="131"/>
      <c r="D7" s="131"/>
      <c r="E7" s="131"/>
    </row>
    <row r="8" spans="1:5" ht="45">
      <c r="A8" s="172" t="s">
        <v>173</v>
      </c>
      <c r="B8" s="172" t="s">
        <v>179</v>
      </c>
      <c r="C8" s="172" t="s">
        <v>130</v>
      </c>
      <c r="D8" s="172" t="s">
        <v>131</v>
      </c>
      <c r="E8" s="172" t="s">
        <v>76</v>
      </c>
    </row>
    <row r="9" spans="1:5">
      <c r="A9" s="130" t="s">
        <v>175</v>
      </c>
      <c r="B9" s="17"/>
      <c r="C9" s="17"/>
      <c r="D9" s="17"/>
      <c r="E9" s="18"/>
    </row>
    <row r="10" spans="1:5">
      <c r="A10" s="15"/>
      <c r="B10" s="17"/>
      <c r="C10" s="17"/>
      <c r="D10" s="17"/>
      <c r="E10" s="18"/>
    </row>
    <row r="11" spans="1:5">
      <c r="A11" s="15"/>
      <c r="B11" s="17"/>
      <c r="C11" s="17"/>
      <c r="D11" s="17"/>
      <c r="E11" s="18"/>
    </row>
    <row r="12" spans="1:5" ht="15">
      <c r="A12" s="131" t="s">
        <v>176</v>
      </c>
      <c r="B12" s="12"/>
      <c r="C12" s="12"/>
      <c r="D12" s="12"/>
      <c r="E12" s="12"/>
    </row>
    <row r="13" spans="1:5" ht="30">
      <c r="A13" s="172" t="s">
        <v>173</v>
      </c>
      <c r="B13" s="172" t="s">
        <v>180</v>
      </c>
      <c r="C13" s="172" t="s">
        <v>181</v>
      </c>
      <c r="D13" s="172" t="s">
        <v>76</v>
      </c>
    </row>
    <row r="14" spans="1:5" ht="25.5">
      <c r="A14" s="129" t="s">
        <v>182</v>
      </c>
      <c r="B14" s="17"/>
      <c r="C14" s="14"/>
      <c r="D14" s="18"/>
    </row>
    <row r="15" spans="1:5">
      <c r="A15" s="15"/>
      <c r="B15" s="17"/>
      <c r="C15" s="14"/>
      <c r="D15" s="18"/>
    </row>
    <row r="16" spans="1:5">
      <c r="A16" s="15"/>
      <c r="B16" s="17"/>
      <c r="C16" s="14"/>
      <c r="D16" s="18"/>
    </row>
    <row r="17" spans="1:4" ht="15">
      <c r="A17" s="131" t="s">
        <v>178</v>
      </c>
      <c r="B17" s="12"/>
      <c r="C17" s="12"/>
      <c r="D17" s="12"/>
    </row>
    <row r="19" spans="1:4" ht="15">
      <c r="A19" s="131" t="s">
        <v>183</v>
      </c>
    </row>
    <row r="22" spans="1:4" ht="46.5" customHeight="1"/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9"/>
  <sheetViews>
    <sheetView topLeftCell="A7" workbookViewId="0">
      <selection sqref="A1:I22"/>
    </sheetView>
  </sheetViews>
  <sheetFormatPr defaultRowHeight="12.75"/>
  <cols>
    <col min="1" max="1" width="23.5703125" style="132" bestFit="1" customWidth="1"/>
    <col min="2" max="2" width="9.7109375" style="132" customWidth="1"/>
    <col min="3" max="3" width="12.28515625" style="132" customWidth="1"/>
    <col min="4" max="4" width="11.42578125" style="132" customWidth="1"/>
    <col min="5" max="5" width="11.140625" style="132" bestFit="1" customWidth="1"/>
    <col min="6" max="6" width="9.140625" style="132"/>
    <col min="7" max="7" width="12.140625" style="132" customWidth="1"/>
    <col min="8" max="8" width="11" style="132" customWidth="1"/>
    <col min="9" max="9" width="11.7109375" style="132" customWidth="1"/>
    <col min="10" max="16384" width="9.140625" style="132"/>
  </cols>
  <sheetData>
    <row r="1" spans="1:9" ht="15.75" thickBot="1">
      <c r="A1" s="227" t="s">
        <v>64</v>
      </c>
      <c r="B1" s="224" t="s">
        <v>39</v>
      </c>
      <c r="C1" s="225"/>
      <c r="D1" s="225"/>
      <c r="E1" s="226"/>
      <c r="F1" s="224" t="s">
        <v>40</v>
      </c>
      <c r="G1" s="225"/>
      <c r="H1" s="225"/>
      <c r="I1" s="226"/>
    </row>
    <row r="2" spans="1:9" ht="57.75" thickBot="1">
      <c r="A2" s="228"/>
      <c r="B2" s="170" t="s">
        <v>65</v>
      </c>
      <c r="C2" s="171" t="s">
        <v>188</v>
      </c>
      <c r="D2" s="171" t="s">
        <v>132</v>
      </c>
      <c r="E2" s="171" t="s">
        <v>78</v>
      </c>
      <c r="F2" s="171" t="s">
        <v>65</v>
      </c>
      <c r="G2" s="171" t="s">
        <v>77</v>
      </c>
      <c r="H2" s="171" t="s">
        <v>132</v>
      </c>
      <c r="I2" s="171" t="s">
        <v>78</v>
      </c>
    </row>
    <row r="3" spans="1:9" ht="13.5" thickBot="1">
      <c r="A3" s="222" t="s">
        <v>187</v>
      </c>
      <c r="B3" s="223"/>
      <c r="C3" s="223"/>
      <c r="D3" s="173"/>
      <c r="E3" s="174">
        <f>SUM(E4:E5)</f>
        <v>0</v>
      </c>
      <c r="F3" s="229" t="s">
        <v>86</v>
      </c>
      <c r="G3" s="230"/>
      <c r="H3" s="175"/>
      <c r="I3" s="174">
        <f>SUM(I4:I5)</f>
        <v>0</v>
      </c>
    </row>
    <row r="4" spans="1:9" ht="13.5" thickBot="1">
      <c r="A4" s="133" t="s">
        <v>66</v>
      </c>
      <c r="B4" s="134"/>
      <c r="C4" s="135"/>
      <c r="D4" s="136"/>
      <c r="E4" s="137"/>
      <c r="F4" s="134"/>
      <c r="G4" s="135"/>
      <c r="H4" s="136"/>
      <c r="I4" s="137"/>
    </row>
    <row r="5" spans="1:9" ht="13.5" thickBot="1">
      <c r="A5" s="138" t="s">
        <v>67</v>
      </c>
      <c r="B5" s="139"/>
      <c r="C5" s="140"/>
      <c r="D5" s="141"/>
      <c r="E5" s="137"/>
      <c r="F5" s="139"/>
      <c r="G5" s="140"/>
      <c r="H5" s="141"/>
      <c r="I5" s="142"/>
    </row>
    <row r="6" spans="1:9" ht="13.5" thickBot="1">
      <c r="A6" s="222" t="s">
        <v>68</v>
      </c>
      <c r="B6" s="223"/>
      <c r="C6" s="223"/>
      <c r="D6" s="173"/>
      <c r="E6" s="174">
        <f>SUM(E7:E8)</f>
        <v>0</v>
      </c>
      <c r="F6" s="229"/>
      <c r="G6" s="230"/>
      <c r="H6" s="175"/>
      <c r="I6" s="174">
        <f>SUM(I7:I8)</f>
        <v>0</v>
      </c>
    </row>
    <row r="7" spans="1:9" ht="13.5" thickBot="1">
      <c r="A7" s="133" t="s">
        <v>184</v>
      </c>
      <c r="B7" s="143"/>
      <c r="C7" s="144"/>
      <c r="D7" s="145"/>
      <c r="E7" s="146"/>
      <c r="F7" s="143"/>
      <c r="G7" s="144"/>
      <c r="H7" s="145"/>
      <c r="I7" s="137"/>
    </row>
    <row r="8" spans="1:9" ht="13.5" thickBot="1">
      <c r="A8" s="138" t="s">
        <v>185</v>
      </c>
      <c r="B8" s="147"/>
      <c r="C8" s="148"/>
      <c r="D8" s="149"/>
      <c r="E8" s="146"/>
      <c r="F8" s="147"/>
      <c r="G8" s="148"/>
      <c r="H8" s="149"/>
      <c r="I8" s="142"/>
    </row>
    <row r="9" spans="1:9" ht="13.5" thickBot="1">
      <c r="A9" s="222" t="s">
        <v>44</v>
      </c>
      <c r="B9" s="223"/>
      <c r="C9" s="223"/>
      <c r="D9" s="173"/>
      <c r="E9" s="174">
        <f>SUM(E10:E12)</f>
        <v>0</v>
      </c>
      <c r="F9" s="229" t="s">
        <v>86</v>
      </c>
      <c r="G9" s="230"/>
      <c r="H9" s="175"/>
      <c r="I9" s="174">
        <f>SUM(I10:I12)</f>
        <v>0</v>
      </c>
    </row>
    <row r="10" spans="1:9" ht="13.5" thickBot="1">
      <c r="A10" s="133" t="s">
        <v>184</v>
      </c>
      <c r="B10" s="143"/>
      <c r="C10" s="150"/>
      <c r="D10" s="151"/>
      <c r="E10" s="137"/>
      <c r="F10" s="143"/>
      <c r="G10" s="150"/>
      <c r="H10" s="151"/>
      <c r="I10" s="137"/>
    </row>
    <row r="11" spans="1:9" ht="13.5" thickBot="1">
      <c r="A11" s="138" t="s">
        <v>185</v>
      </c>
      <c r="B11" s="152"/>
      <c r="C11" s="153"/>
      <c r="D11" s="154"/>
      <c r="E11" s="137"/>
      <c r="F11" s="152"/>
      <c r="G11" s="153"/>
      <c r="H11" s="154"/>
      <c r="I11" s="137"/>
    </row>
    <row r="12" spans="1:9" ht="13.5" thickBot="1">
      <c r="A12" s="138" t="s">
        <v>186</v>
      </c>
      <c r="B12" s="147"/>
      <c r="C12" s="155"/>
      <c r="D12" s="156"/>
      <c r="E12" s="137"/>
      <c r="F12" s="147"/>
      <c r="G12" s="155"/>
      <c r="H12" s="156"/>
      <c r="I12" s="137"/>
    </row>
    <row r="13" spans="1:9" ht="13.5" thickBot="1">
      <c r="A13" s="222" t="s">
        <v>45</v>
      </c>
      <c r="B13" s="223"/>
      <c r="C13" s="223"/>
      <c r="D13" s="173"/>
      <c r="E13" s="174">
        <f>SUM(E14:E16)</f>
        <v>0</v>
      </c>
      <c r="F13" s="229"/>
      <c r="G13" s="230"/>
      <c r="H13" s="175"/>
      <c r="I13" s="174">
        <f>SUM(I14:I16)</f>
        <v>0</v>
      </c>
    </row>
    <row r="14" spans="1:9" ht="13.5" thickBot="1">
      <c r="A14" s="133" t="s">
        <v>184</v>
      </c>
      <c r="B14" s="157"/>
      <c r="C14" s="150"/>
      <c r="D14" s="156"/>
      <c r="E14" s="137"/>
      <c r="F14" s="157"/>
      <c r="G14" s="150"/>
      <c r="H14" s="151"/>
      <c r="I14" s="137"/>
    </row>
    <row r="15" spans="1:9" ht="13.5" thickBot="1">
      <c r="A15" s="138" t="s">
        <v>185</v>
      </c>
      <c r="B15" s="158"/>
      <c r="C15" s="155"/>
      <c r="D15" s="156"/>
      <c r="E15" s="137"/>
      <c r="F15" s="158"/>
      <c r="G15" s="155"/>
      <c r="H15" s="156"/>
      <c r="I15" s="137"/>
    </row>
    <row r="16" spans="1:9" ht="13.5" thickBot="1">
      <c r="A16" s="138" t="s">
        <v>186</v>
      </c>
      <c r="B16" s="159"/>
      <c r="C16" s="160"/>
      <c r="D16" s="156"/>
      <c r="E16" s="137"/>
      <c r="F16" s="161"/>
      <c r="G16" s="162"/>
      <c r="H16" s="163"/>
      <c r="I16" s="137"/>
    </row>
    <row r="17" spans="1:9" ht="13.5" thickBot="1">
      <c r="A17" s="222" t="s">
        <v>135</v>
      </c>
      <c r="B17" s="223"/>
      <c r="C17" s="223"/>
      <c r="D17" s="173"/>
      <c r="E17" s="174">
        <f>SUM(E18:E19)</f>
        <v>0</v>
      </c>
      <c r="F17" s="229" t="s">
        <v>86</v>
      </c>
      <c r="G17" s="230"/>
      <c r="H17" s="175"/>
      <c r="I17" s="174">
        <f>SUM(I18:I19)</f>
        <v>0</v>
      </c>
    </row>
    <row r="18" spans="1:9" ht="13.5" thickBot="1">
      <c r="A18" s="133" t="s">
        <v>184</v>
      </c>
      <c r="B18" s="158"/>
      <c r="C18" s="155"/>
      <c r="D18" s="156"/>
      <c r="E18" s="137"/>
      <c r="F18" s="158"/>
      <c r="G18" s="155"/>
      <c r="H18" s="156"/>
      <c r="I18" s="137"/>
    </row>
    <row r="19" spans="1:9" ht="13.5" thickBot="1">
      <c r="A19" s="138" t="s">
        <v>185</v>
      </c>
      <c r="B19" s="159"/>
      <c r="C19" s="160"/>
      <c r="D19" s="163"/>
      <c r="E19" s="137"/>
      <c r="F19" s="161"/>
      <c r="G19" s="162"/>
      <c r="H19" s="163"/>
      <c r="I19" s="142"/>
    </row>
    <row r="20" spans="1:9" ht="15" customHeight="1" thickBot="1">
      <c r="A20" s="222" t="s">
        <v>69</v>
      </c>
      <c r="B20" s="223"/>
      <c r="C20" s="223"/>
      <c r="D20" s="173"/>
      <c r="E20" s="174">
        <f>E21</f>
        <v>0</v>
      </c>
      <c r="F20" s="229" t="s">
        <v>86</v>
      </c>
      <c r="G20" s="230"/>
      <c r="H20" s="175"/>
      <c r="I20" s="174">
        <f>SUM(I21)</f>
        <v>0</v>
      </c>
    </row>
    <row r="21" spans="1:9" ht="13.5" thickBot="1">
      <c r="A21" s="164" t="s">
        <v>70</v>
      </c>
      <c r="B21" s="165"/>
      <c r="C21" s="166"/>
      <c r="D21" s="167"/>
      <c r="E21" s="168"/>
      <c r="F21" s="165"/>
      <c r="G21" s="166"/>
      <c r="H21" s="167"/>
      <c r="I21" s="169"/>
    </row>
    <row r="22" spans="1:9" ht="30.75" customHeight="1" thickBot="1">
      <c r="A22" s="219" t="s">
        <v>71</v>
      </c>
      <c r="B22" s="220"/>
      <c r="C22" s="221"/>
      <c r="D22" s="176"/>
      <c r="E22" s="177">
        <f>SUM(E20,E17,E13,E9,E6,E3)</f>
        <v>0</v>
      </c>
      <c r="F22" s="178"/>
      <c r="G22" s="179"/>
      <c r="H22" s="179"/>
      <c r="I22" s="177">
        <f>SUM(I20,I17,I13,I9,I6,I3)</f>
        <v>0</v>
      </c>
    </row>
    <row r="47" spans="14:14">
      <c r="N47" s="132">
        <v>71</v>
      </c>
    </row>
    <row r="48" spans="14:14">
      <c r="N48" s="132">
        <v>10</v>
      </c>
    </row>
    <row r="49" spans="14:14">
      <c r="N49" s="132">
        <f>548+81</f>
        <v>629</v>
      </c>
    </row>
  </sheetData>
  <mergeCells count="16">
    <mergeCell ref="A22:C22"/>
    <mergeCell ref="A6:C6"/>
    <mergeCell ref="A9:C9"/>
    <mergeCell ref="B1:E1"/>
    <mergeCell ref="F1:I1"/>
    <mergeCell ref="A1:A2"/>
    <mergeCell ref="F3:G3"/>
    <mergeCell ref="F20:G20"/>
    <mergeCell ref="F9:G9"/>
    <mergeCell ref="F17:G17"/>
    <mergeCell ref="A13:C13"/>
    <mergeCell ref="A17:C17"/>
    <mergeCell ref="A20:C20"/>
    <mergeCell ref="A3:C3"/>
    <mergeCell ref="F6:G6"/>
    <mergeCell ref="F13:G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sqref="A1:G9"/>
    </sheetView>
  </sheetViews>
  <sheetFormatPr defaultRowHeight="12.75"/>
  <cols>
    <col min="1" max="1" width="18" bestFit="1" customWidth="1"/>
    <col min="2" max="2" width="3.42578125" bestFit="1" customWidth="1"/>
    <col min="3" max="3" width="9.7109375" bestFit="1" customWidth="1"/>
    <col min="4" max="4" width="10.5703125" customWidth="1"/>
    <col min="5" max="5" width="3.42578125" bestFit="1" customWidth="1"/>
    <col min="6" max="6" width="8.7109375" bestFit="1" customWidth="1"/>
    <col min="7" max="7" width="10.5703125" customWidth="1"/>
  </cols>
  <sheetData>
    <row r="1" spans="1:7">
      <c r="A1" s="233" t="s">
        <v>189</v>
      </c>
      <c r="B1" s="233"/>
      <c r="C1" s="233"/>
      <c r="D1" s="233"/>
      <c r="E1" s="233"/>
      <c r="F1" s="233"/>
      <c r="G1" s="233"/>
    </row>
    <row r="2" spans="1:7">
      <c r="A2" s="232" t="s">
        <v>37</v>
      </c>
      <c r="B2" s="232"/>
      <c r="C2" s="232"/>
      <c r="D2" s="232"/>
      <c r="E2" s="232"/>
      <c r="F2" s="232"/>
      <c r="G2" s="232"/>
    </row>
    <row r="3" spans="1:7" ht="12.75" customHeight="1">
      <c r="A3" s="231" t="s">
        <v>42</v>
      </c>
      <c r="B3" s="231" t="s">
        <v>39</v>
      </c>
      <c r="C3" s="231"/>
      <c r="D3" s="231"/>
      <c r="E3" s="231" t="s">
        <v>40</v>
      </c>
      <c r="F3" s="231"/>
      <c r="G3" s="231"/>
    </row>
    <row r="4" spans="1:7" ht="21.75" customHeight="1">
      <c r="A4" s="231"/>
      <c r="B4" s="79" t="s">
        <v>43</v>
      </c>
      <c r="C4" s="79" t="s">
        <v>195</v>
      </c>
      <c r="D4" s="79" t="s">
        <v>2</v>
      </c>
      <c r="E4" s="79" t="s">
        <v>43</v>
      </c>
      <c r="F4" s="79" t="s">
        <v>195</v>
      </c>
      <c r="G4" s="79" t="s">
        <v>2</v>
      </c>
    </row>
    <row r="5" spans="1:7">
      <c r="A5" s="197" t="s">
        <v>191</v>
      </c>
      <c r="B5" s="181"/>
      <c r="C5" s="182"/>
      <c r="D5" s="182"/>
      <c r="E5" s="181"/>
      <c r="F5" s="182"/>
      <c r="G5" s="182"/>
    </row>
    <row r="6" spans="1:7">
      <c r="A6" s="197" t="s">
        <v>192</v>
      </c>
      <c r="B6" s="181"/>
      <c r="C6" s="182"/>
      <c r="D6" s="182"/>
      <c r="E6" s="181"/>
      <c r="F6" s="182"/>
      <c r="G6" s="182"/>
    </row>
    <row r="7" spans="1:7">
      <c r="A7" s="198" t="s">
        <v>193</v>
      </c>
      <c r="B7" s="181"/>
      <c r="C7" s="182"/>
      <c r="D7" s="182"/>
      <c r="E7" s="181"/>
      <c r="F7" s="182"/>
      <c r="G7" s="182"/>
    </row>
    <row r="8" spans="1:7">
      <c r="A8" s="198" t="s">
        <v>194</v>
      </c>
      <c r="B8" s="181"/>
      <c r="C8" s="182"/>
      <c r="D8" s="182"/>
      <c r="E8" s="181"/>
      <c r="F8" s="182"/>
      <c r="G8" s="182"/>
    </row>
    <row r="9" spans="1:7">
      <c r="A9" s="199" t="s">
        <v>17</v>
      </c>
      <c r="B9" s="180">
        <f>SUM(B5:B7)</f>
        <v>0</v>
      </c>
      <c r="C9" s="180"/>
      <c r="D9" s="180">
        <f>SUM(D5:D7)</f>
        <v>0</v>
      </c>
      <c r="E9" s="180">
        <f>SUM(E5:E7)</f>
        <v>0</v>
      </c>
      <c r="F9" s="180"/>
      <c r="G9" s="180">
        <f>SUM(G5:G7)</f>
        <v>0</v>
      </c>
    </row>
    <row r="10" spans="1:7">
      <c r="A10" s="1"/>
      <c r="B10" s="2"/>
      <c r="C10" s="2"/>
      <c r="D10" s="2"/>
      <c r="E10" s="2"/>
      <c r="F10" s="2"/>
      <c r="G10" s="2"/>
    </row>
  </sheetData>
  <mergeCells count="5">
    <mergeCell ref="A3:A4"/>
    <mergeCell ref="A2:G2"/>
    <mergeCell ref="A1:G1"/>
    <mergeCell ref="B3:D3"/>
    <mergeCell ref="E3:G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H17" sqref="H17"/>
    </sheetView>
  </sheetViews>
  <sheetFormatPr defaultRowHeight="14.25"/>
  <cols>
    <col min="1" max="1" width="5.28515625" style="186" bestFit="1" customWidth="1"/>
    <col min="2" max="2" width="40.42578125" style="186" customWidth="1"/>
    <col min="3" max="3" width="9.140625" style="186"/>
    <col min="4" max="5" width="11" style="186" customWidth="1"/>
    <col min="6" max="16384" width="9.140625" style="186"/>
  </cols>
  <sheetData>
    <row r="1" spans="1:6" ht="15">
      <c r="A1" s="212" t="s">
        <v>198</v>
      </c>
      <c r="B1" s="213"/>
      <c r="C1" s="213"/>
      <c r="D1" s="213"/>
      <c r="E1" s="213"/>
      <c r="F1" s="214"/>
    </row>
    <row r="2" spans="1:6" ht="45">
      <c r="A2" s="185" t="s">
        <v>4</v>
      </c>
      <c r="B2" s="185" t="s">
        <v>197</v>
      </c>
      <c r="C2" s="185" t="s">
        <v>87</v>
      </c>
      <c r="D2" s="185" t="s">
        <v>196</v>
      </c>
      <c r="E2" s="185" t="s">
        <v>93</v>
      </c>
      <c r="F2" s="185" t="s">
        <v>94</v>
      </c>
    </row>
    <row r="3" spans="1:6">
      <c r="A3" s="187">
        <v>1</v>
      </c>
      <c r="B3" s="188" t="s">
        <v>88</v>
      </c>
      <c r="C3" s="187"/>
      <c r="D3" s="189"/>
      <c r="E3" s="189"/>
      <c r="F3" s="190"/>
    </row>
    <row r="4" spans="1:6">
      <c r="A4" s="187">
        <v>2</v>
      </c>
      <c r="B4" s="188" t="s">
        <v>89</v>
      </c>
      <c r="C4" s="187"/>
      <c r="D4" s="189"/>
      <c r="E4" s="189"/>
      <c r="F4" s="190"/>
    </row>
    <row r="5" spans="1:6">
      <c r="A5" s="187">
        <v>3</v>
      </c>
      <c r="B5" s="188" t="s">
        <v>90</v>
      </c>
      <c r="C5" s="187"/>
      <c r="D5" s="189"/>
      <c r="E5" s="189"/>
      <c r="F5" s="190"/>
    </row>
    <row r="6" spans="1:6">
      <c r="A6" s="187">
        <v>4</v>
      </c>
      <c r="B6" s="188" t="s">
        <v>91</v>
      </c>
      <c r="C6" s="187"/>
      <c r="D6" s="189"/>
      <c r="E6" s="189"/>
      <c r="F6" s="190"/>
    </row>
    <row r="7" spans="1:6" ht="28.5">
      <c r="A7" s="187">
        <v>5</v>
      </c>
      <c r="B7" s="188" t="s">
        <v>92</v>
      </c>
      <c r="C7" s="187"/>
      <c r="D7" s="189"/>
      <c r="E7" s="189"/>
      <c r="F7" s="190"/>
    </row>
    <row r="8" spans="1:6">
      <c r="A8" s="187">
        <v>6</v>
      </c>
      <c r="B8" s="188" t="s">
        <v>109</v>
      </c>
      <c r="C8" s="187"/>
      <c r="D8" s="189"/>
      <c r="E8" s="189"/>
      <c r="F8" s="190"/>
    </row>
    <row r="9" spans="1:6">
      <c r="A9" s="183"/>
      <c r="B9" s="191" t="s">
        <v>17</v>
      </c>
      <c r="C9" s="183"/>
      <c r="D9" s="183"/>
      <c r="E9" s="183"/>
      <c r="F9" s="184">
        <f>SUM(F3:F8)</f>
        <v>0</v>
      </c>
    </row>
  </sheetData>
  <mergeCells count="1">
    <mergeCell ref="A1:F1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D16"/>
  <sheetViews>
    <sheetView workbookViewId="0">
      <selection activeCell="E32" sqref="E32"/>
    </sheetView>
  </sheetViews>
  <sheetFormatPr defaultRowHeight="12.75"/>
  <cols>
    <col min="1" max="1" width="33.85546875" bestFit="1" customWidth="1"/>
    <col min="2" max="2" width="6.7109375" bestFit="1" customWidth="1"/>
    <col min="10" max="10" width="33.85546875" bestFit="1" customWidth="1"/>
  </cols>
  <sheetData>
    <row r="2" spans="1:4" ht="13.5" thickBot="1"/>
    <row r="3" spans="1:4">
      <c r="A3" s="234" t="s">
        <v>0</v>
      </c>
      <c r="B3" s="235"/>
      <c r="C3" s="235"/>
      <c r="D3" s="236"/>
    </row>
    <row r="4" spans="1:4">
      <c r="A4" s="237" t="s">
        <v>37</v>
      </c>
      <c r="B4" s="238"/>
      <c r="C4" s="238"/>
      <c r="D4" s="239"/>
    </row>
    <row r="5" spans="1:4">
      <c r="A5" s="3" t="s">
        <v>38</v>
      </c>
      <c r="B5" s="4" t="s">
        <v>39</v>
      </c>
      <c r="C5" s="4" t="s">
        <v>40</v>
      </c>
      <c r="D5" s="5" t="s">
        <v>54</v>
      </c>
    </row>
    <row r="6" spans="1:4">
      <c r="A6" s="6" t="s">
        <v>55</v>
      </c>
      <c r="B6" s="7">
        <v>599.70000000000005</v>
      </c>
      <c r="C6" s="7">
        <v>0</v>
      </c>
      <c r="D6" s="8">
        <v>0</v>
      </c>
    </row>
    <row r="7" spans="1:4">
      <c r="A7" s="6" t="s">
        <v>56</v>
      </c>
      <c r="B7" s="7">
        <v>0</v>
      </c>
      <c r="C7" s="7">
        <v>0</v>
      </c>
      <c r="D7" s="8" t="e">
        <f>[1]HWReplacement_Consultancy!AB27</f>
        <v>#REF!</v>
      </c>
    </row>
    <row r="8" spans="1:4">
      <c r="A8" s="6" t="s">
        <v>57</v>
      </c>
      <c r="B8" s="7">
        <v>0</v>
      </c>
      <c r="C8" s="7">
        <v>0</v>
      </c>
      <c r="D8" s="8">
        <v>0</v>
      </c>
    </row>
    <row r="9" spans="1:4" ht="13.5" thickBot="1">
      <c r="A9" s="9" t="s">
        <v>58</v>
      </c>
      <c r="B9" s="10">
        <f>SUM(B6:B8)</f>
        <v>599.70000000000005</v>
      </c>
      <c r="C9" s="10">
        <f>SUM(C6:C8)</f>
        <v>0</v>
      </c>
      <c r="D9" s="11" t="e">
        <f>SUM(D6:D8)</f>
        <v>#REF!</v>
      </c>
    </row>
    <row r="10" spans="1:4" ht="13.5" thickBot="1"/>
    <row r="11" spans="1:4">
      <c r="A11" s="234" t="s">
        <v>59</v>
      </c>
      <c r="B11" s="235"/>
      <c r="C11" s="235"/>
      <c r="D11" s="236"/>
    </row>
    <row r="12" spans="1:4">
      <c r="A12" s="237" t="s">
        <v>37</v>
      </c>
      <c r="B12" s="238"/>
      <c r="C12" s="238"/>
      <c r="D12" s="239"/>
    </row>
    <row r="13" spans="1:4">
      <c r="A13" s="3" t="s">
        <v>38</v>
      </c>
      <c r="B13" s="4" t="s">
        <v>39</v>
      </c>
      <c r="C13" s="4" t="s">
        <v>40</v>
      </c>
      <c r="D13" s="5" t="s">
        <v>54</v>
      </c>
    </row>
    <row r="14" spans="1:4">
      <c r="A14" s="6" t="s">
        <v>60</v>
      </c>
      <c r="B14" s="7">
        <v>68.900000000000006</v>
      </c>
      <c r="C14" s="7">
        <v>0</v>
      </c>
      <c r="D14" s="8">
        <v>0</v>
      </c>
    </row>
    <row r="15" spans="1:4">
      <c r="A15" s="6" t="s">
        <v>61</v>
      </c>
      <c r="B15" s="7">
        <v>0</v>
      </c>
      <c r="C15" s="7">
        <v>0</v>
      </c>
      <c r="D15" s="8">
        <v>0</v>
      </c>
    </row>
    <row r="16" spans="1:4" ht="13.5" thickBot="1">
      <c r="A16" s="9" t="s">
        <v>58</v>
      </c>
      <c r="B16" s="10">
        <f>SUM(B14:B15)</f>
        <v>68.900000000000006</v>
      </c>
      <c r="C16" s="10">
        <f>SUM(C14:C15)</f>
        <v>0</v>
      </c>
      <c r="D16" s="11">
        <f>SUM(D14:D15)</f>
        <v>0</v>
      </c>
    </row>
  </sheetData>
  <mergeCells count="4">
    <mergeCell ref="A3:D3"/>
    <mergeCell ref="A11:D11"/>
    <mergeCell ref="A4:D4"/>
    <mergeCell ref="A12:D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N73"/>
  <sheetViews>
    <sheetView topLeftCell="A21" zoomScale="74" zoomScaleNormal="74" workbookViewId="0">
      <selection activeCell="M23" sqref="M23"/>
    </sheetView>
  </sheetViews>
  <sheetFormatPr defaultRowHeight="30.75" customHeight="1"/>
  <cols>
    <col min="1" max="1" width="9.140625" style="37"/>
    <col min="2" max="2" width="7.7109375" style="37" bestFit="1" customWidth="1"/>
    <col min="3" max="3" width="27" style="37" bestFit="1" customWidth="1"/>
    <col min="4" max="4" width="8.85546875" style="37" bestFit="1" customWidth="1"/>
    <col min="5" max="7" width="9.140625" style="37"/>
    <col min="8" max="8" width="10.85546875" style="37" bestFit="1" customWidth="1"/>
    <col min="9" max="13" width="9.140625" style="37"/>
    <col min="14" max="14" width="10" style="37" bestFit="1" customWidth="1"/>
    <col min="15" max="16384" width="9.140625" style="37"/>
  </cols>
  <sheetData>
    <row r="2" spans="2:14" ht="14.25">
      <c r="B2" s="240" t="s">
        <v>4</v>
      </c>
      <c r="C2" s="240" t="s">
        <v>5</v>
      </c>
      <c r="D2" s="19"/>
      <c r="E2" s="19"/>
      <c r="F2" s="19"/>
      <c r="G2" s="242" t="s">
        <v>6</v>
      </c>
      <c r="H2" s="242"/>
      <c r="I2" s="242"/>
      <c r="J2" s="242"/>
      <c r="K2" s="242"/>
      <c r="L2" s="242"/>
      <c r="M2" s="242"/>
      <c r="N2" s="20"/>
    </row>
    <row r="3" spans="2:14" ht="132">
      <c r="B3" s="241" t="s">
        <v>4</v>
      </c>
      <c r="C3" s="241"/>
      <c r="D3" s="21" t="s">
        <v>7</v>
      </c>
      <c r="E3" s="21" t="s">
        <v>8</v>
      </c>
      <c r="F3" s="21" t="s">
        <v>9</v>
      </c>
      <c r="G3" s="21" t="s">
        <v>10</v>
      </c>
      <c r="H3" s="21" t="s">
        <v>11</v>
      </c>
      <c r="I3" s="21" t="s">
        <v>12</v>
      </c>
      <c r="J3" s="21" t="s">
        <v>13</v>
      </c>
      <c r="K3" s="21" t="s">
        <v>14</v>
      </c>
      <c r="L3" s="21" t="s">
        <v>15</v>
      </c>
      <c r="M3" s="21" t="s">
        <v>16</v>
      </c>
      <c r="N3" s="22" t="s">
        <v>17</v>
      </c>
    </row>
    <row r="4" spans="2:14" ht="27.75" customHeight="1">
      <c r="B4" s="23"/>
      <c r="C4" s="24" t="s">
        <v>80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</row>
    <row r="5" spans="2:14" ht="30.75" customHeight="1">
      <c r="B5" s="25">
        <v>1</v>
      </c>
      <c r="C5" s="20" t="s">
        <v>31</v>
      </c>
      <c r="D5" s="26">
        <f t="shared" ref="D5:D12" si="0">G26</f>
        <v>175</v>
      </c>
      <c r="E5" s="27">
        <f>L26</f>
        <v>3</v>
      </c>
      <c r="F5" s="28"/>
      <c r="G5" s="29">
        <f t="shared" ref="G5:G12" si="1">E5*D5/22*$D$54</f>
        <v>4.7727272727272725</v>
      </c>
      <c r="H5" s="29">
        <f t="shared" ref="H5:H12" si="2">D5*E5/22*$D$55</f>
        <v>2.3863636363636362</v>
      </c>
      <c r="I5" s="29">
        <f t="shared" ref="I5:I12" si="3">E5*D5/22*$D$56</f>
        <v>4.7727272727272725</v>
      </c>
      <c r="J5" s="29">
        <f t="shared" ref="J5:J12" si="4">D5*E5/22*$D$57</f>
        <v>2.3863636363636362</v>
      </c>
      <c r="K5" s="29">
        <f t="shared" ref="K5:K12" si="5">E5*D5/22*$D$58</f>
        <v>2.3863636363636362</v>
      </c>
      <c r="L5" s="29">
        <f t="shared" ref="L5:L12" si="6">E5*D5/22*$D$59</f>
        <v>2.3863636363636362</v>
      </c>
      <c r="M5" s="29">
        <f t="shared" ref="M5:M12" si="7">D5*E5/22*$D$60</f>
        <v>4.7727272727272725</v>
      </c>
      <c r="N5" s="30">
        <f t="shared" ref="N5:N12" si="8">SUM(G5:M5)</f>
        <v>23.863636363636363</v>
      </c>
    </row>
    <row r="6" spans="2:14" ht="30.75" customHeight="1">
      <c r="B6" s="25">
        <v>2</v>
      </c>
      <c r="C6" s="20" t="s">
        <v>32</v>
      </c>
      <c r="D6" s="26">
        <f t="shared" si="0"/>
        <v>230</v>
      </c>
      <c r="E6" s="27">
        <f>L27</f>
        <v>3</v>
      </c>
      <c r="F6" s="28"/>
      <c r="G6" s="29">
        <f t="shared" si="1"/>
        <v>6.2727272727272734</v>
      </c>
      <c r="H6" s="29">
        <f t="shared" si="2"/>
        <v>3.1363636363636367</v>
      </c>
      <c r="I6" s="29">
        <f t="shared" si="3"/>
        <v>6.2727272727272734</v>
      </c>
      <c r="J6" s="29">
        <f t="shared" si="4"/>
        <v>3.1363636363636367</v>
      </c>
      <c r="K6" s="29">
        <f t="shared" si="5"/>
        <v>3.1363636363636367</v>
      </c>
      <c r="L6" s="29">
        <f t="shared" si="6"/>
        <v>3.1363636363636367</v>
      </c>
      <c r="M6" s="29">
        <f t="shared" si="7"/>
        <v>6.2727272727272734</v>
      </c>
      <c r="N6" s="30">
        <f t="shared" si="8"/>
        <v>31.363636363636367</v>
      </c>
    </row>
    <row r="7" spans="2:14" ht="30.75" customHeight="1">
      <c r="B7" s="25">
        <v>3</v>
      </c>
      <c r="C7" s="20" t="s">
        <v>33</v>
      </c>
      <c r="D7" s="26">
        <f t="shared" si="0"/>
        <v>100</v>
      </c>
      <c r="E7" s="27">
        <f>L28</f>
        <v>3.56</v>
      </c>
      <c r="F7" s="28"/>
      <c r="G7" s="29">
        <f t="shared" si="1"/>
        <v>3.2363636363636368</v>
      </c>
      <c r="H7" s="29">
        <f t="shared" si="2"/>
        <v>1.6181818181818184</v>
      </c>
      <c r="I7" s="29">
        <f t="shared" si="3"/>
        <v>3.2363636363636368</v>
      </c>
      <c r="J7" s="29">
        <f t="shared" si="4"/>
        <v>1.6181818181818184</v>
      </c>
      <c r="K7" s="29">
        <f t="shared" si="5"/>
        <v>1.6181818181818184</v>
      </c>
      <c r="L7" s="29">
        <f t="shared" si="6"/>
        <v>1.6181818181818184</v>
      </c>
      <c r="M7" s="29">
        <f t="shared" si="7"/>
        <v>3.2363636363636368</v>
      </c>
      <c r="N7" s="30">
        <f t="shared" si="8"/>
        <v>16.181818181818187</v>
      </c>
    </row>
    <row r="8" spans="2:14" ht="30.75" customHeight="1">
      <c r="B8" s="25">
        <v>4</v>
      </c>
      <c r="C8" s="20" t="s">
        <v>47</v>
      </c>
      <c r="D8" s="26">
        <f t="shared" si="0"/>
        <v>230</v>
      </c>
      <c r="E8" s="27">
        <f>L29</f>
        <v>2.9565217391304346</v>
      </c>
      <c r="F8" s="28"/>
      <c r="G8" s="29">
        <f t="shared" si="1"/>
        <v>6.1818181818181825</v>
      </c>
      <c r="H8" s="29">
        <f t="shared" si="2"/>
        <v>3.0909090909090913</v>
      </c>
      <c r="I8" s="29">
        <f t="shared" si="3"/>
        <v>6.1818181818181825</v>
      </c>
      <c r="J8" s="29">
        <f t="shared" si="4"/>
        <v>3.0909090909090913</v>
      </c>
      <c r="K8" s="29">
        <f t="shared" si="5"/>
        <v>3.0909090909090913</v>
      </c>
      <c r="L8" s="29">
        <f t="shared" si="6"/>
        <v>3.0909090909090913</v>
      </c>
      <c r="M8" s="29">
        <f t="shared" si="7"/>
        <v>6.1818181818181825</v>
      </c>
      <c r="N8" s="30">
        <f t="shared" si="8"/>
        <v>30.90909090909091</v>
      </c>
    </row>
    <row r="9" spans="2:14" ht="30.75" customHeight="1">
      <c r="B9" s="25">
        <v>5</v>
      </c>
      <c r="C9" s="20" t="s">
        <v>48</v>
      </c>
      <c r="D9" s="26">
        <f t="shared" si="0"/>
        <v>820</v>
      </c>
      <c r="E9" s="27">
        <f>L30</f>
        <v>2.9268292682926829</v>
      </c>
      <c r="F9" s="28"/>
      <c r="G9" s="29">
        <f t="shared" si="1"/>
        <v>21.81818181818182</v>
      </c>
      <c r="H9" s="29">
        <f t="shared" si="2"/>
        <v>10.90909090909091</v>
      </c>
      <c r="I9" s="29">
        <f t="shared" si="3"/>
        <v>21.81818181818182</v>
      </c>
      <c r="J9" s="29">
        <f t="shared" si="4"/>
        <v>10.90909090909091</v>
      </c>
      <c r="K9" s="29">
        <f t="shared" si="5"/>
        <v>10.90909090909091</v>
      </c>
      <c r="L9" s="29">
        <f t="shared" si="6"/>
        <v>10.90909090909091</v>
      </c>
      <c r="M9" s="29">
        <f t="shared" si="7"/>
        <v>21.81818181818182</v>
      </c>
      <c r="N9" s="30">
        <f t="shared" si="8"/>
        <v>109.09090909090909</v>
      </c>
    </row>
    <row r="10" spans="2:14" ht="30.75" customHeight="1">
      <c r="B10" s="25">
        <v>6</v>
      </c>
      <c r="C10" s="20" t="s">
        <v>34</v>
      </c>
      <c r="D10" s="26">
        <f t="shared" si="0"/>
        <v>100</v>
      </c>
      <c r="E10" s="27">
        <f>L29</f>
        <v>2.9565217391304346</v>
      </c>
      <c r="F10" s="28"/>
      <c r="G10" s="29">
        <f t="shared" si="1"/>
        <v>2.6877470355731226</v>
      </c>
      <c r="H10" s="29">
        <f t="shared" si="2"/>
        <v>1.3438735177865613</v>
      </c>
      <c r="I10" s="29">
        <f t="shared" si="3"/>
        <v>2.6877470355731226</v>
      </c>
      <c r="J10" s="29">
        <f t="shared" si="4"/>
        <v>1.3438735177865613</v>
      </c>
      <c r="K10" s="29">
        <f t="shared" si="5"/>
        <v>1.3438735177865613</v>
      </c>
      <c r="L10" s="29">
        <f t="shared" si="6"/>
        <v>1.3438735177865613</v>
      </c>
      <c r="M10" s="29">
        <f t="shared" si="7"/>
        <v>2.6877470355731226</v>
      </c>
      <c r="N10" s="30">
        <f t="shared" si="8"/>
        <v>13.438735177865611</v>
      </c>
    </row>
    <row r="11" spans="2:14" ht="30.75" customHeight="1">
      <c r="B11" s="25">
        <v>7</v>
      </c>
      <c r="C11" s="20" t="s">
        <v>50</v>
      </c>
      <c r="D11" s="26">
        <f t="shared" si="0"/>
        <v>80</v>
      </c>
      <c r="E11" s="27">
        <f>L30</f>
        <v>2.9268292682926829</v>
      </c>
      <c r="F11" s="28"/>
      <c r="G11" s="29">
        <f t="shared" si="1"/>
        <v>2.1286031042128601</v>
      </c>
      <c r="H11" s="29">
        <f t="shared" si="2"/>
        <v>1.0643015521064301</v>
      </c>
      <c r="I11" s="29">
        <f t="shared" si="3"/>
        <v>2.1286031042128601</v>
      </c>
      <c r="J11" s="29">
        <f t="shared" si="4"/>
        <v>1.0643015521064301</v>
      </c>
      <c r="K11" s="29">
        <f t="shared" si="5"/>
        <v>1.0643015521064301</v>
      </c>
      <c r="L11" s="29">
        <f t="shared" si="6"/>
        <v>1.0643015521064301</v>
      </c>
      <c r="M11" s="29">
        <f t="shared" si="7"/>
        <v>2.1286031042128601</v>
      </c>
      <c r="N11" s="30">
        <f t="shared" si="8"/>
        <v>10.643015521064301</v>
      </c>
    </row>
    <row r="12" spans="2:14" ht="30.75" customHeight="1">
      <c r="B12" s="25">
        <v>8</v>
      </c>
      <c r="C12" s="20" t="s">
        <v>35</v>
      </c>
      <c r="D12" s="26">
        <f t="shared" si="0"/>
        <v>140</v>
      </c>
      <c r="E12" s="27">
        <f>L30</f>
        <v>2.9268292682926829</v>
      </c>
      <c r="F12" s="28"/>
      <c r="G12" s="29">
        <f t="shared" si="1"/>
        <v>3.7250554323725056</v>
      </c>
      <c r="H12" s="29">
        <f t="shared" si="2"/>
        <v>1.8625277161862528</v>
      </c>
      <c r="I12" s="29">
        <f t="shared" si="3"/>
        <v>3.7250554323725056</v>
      </c>
      <c r="J12" s="29">
        <f t="shared" si="4"/>
        <v>1.8625277161862528</v>
      </c>
      <c r="K12" s="29">
        <f t="shared" si="5"/>
        <v>1.8625277161862528</v>
      </c>
      <c r="L12" s="29">
        <f t="shared" si="6"/>
        <v>1.8625277161862528</v>
      </c>
      <c r="M12" s="29">
        <f t="shared" si="7"/>
        <v>3.7250554323725056</v>
      </c>
      <c r="N12" s="30">
        <f t="shared" si="8"/>
        <v>18.625277161862531</v>
      </c>
    </row>
    <row r="13" spans="2:14" ht="30.75" customHeight="1">
      <c r="B13" s="25">
        <v>9</v>
      </c>
      <c r="C13" s="20" t="s">
        <v>49</v>
      </c>
      <c r="D13" s="26">
        <f>G34</f>
        <v>75</v>
      </c>
      <c r="E13" s="27">
        <f>L33</f>
        <v>2.9285714285714284</v>
      </c>
      <c r="F13" s="28"/>
      <c r="G13" s="29">
        <f>E13*D13/22*$D$54</f>
        <v>1.9967532467532469</v>
      </c>
      <c r="H13" s="29">
        <f>D13*E13/22*$D$55</f>
        <v>0.99837662337662347</v>
      </c>
      <c r="I13" s="29">
        <f>E13*D13/22*$D$56</f>
        <v>1.9967532467532469</v>
      </c>
      <c r="J13" s="29">
        <f>D13*E13/22*$D$57</f>
        <v>0.99837662337662347</v>
      </c>
      <c r="K13" s="29">
        <f>E13*D13/22*$D$58</f>
        <v>0.99837662337662347</v>
      </c>
      <c r="L13" s="29">
        <f>E13*D13/22*$D$59</f>
        <v>0.99837662337662347</v>
      </c>
      <c r="M13" s="29">
        <f>D13*E13/22*$D$60</f>
        <v>1.9967532467532469</v>
      </c>
      <c r="N13" s="30">
        <f>SUM(G13:M13)</f>
        <v>9.9837662337662341</v>
      </c>
    </row>
    <row r="14" spans="2:14" ht="30.75" customHeight="1">
      <c r="B14" s="23"/>
      <c r="C14" s="24" t="s">
        <v>81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2:14" ht="30.75" customHeight="1">
      <c r="B15" s="25">
        <v>10</v>
      </c>
      <c r="C15" s="20" t="s">
        <v>52</v>
      </c>
      <c r="D15" s="26">
        <f>G35</f>
        <v>95</v>
      </c>
      <c r="E15" s="27">
        <f>L34</f>
        <v>2.8666666666666667</v>
      </c>
      <c r="F15" s="28"/>
      <c r="G15" s="29">
        <f>E15*D15/22*$D$54</f>
        <v>2.4757575757575756</v>
      </c>
      <c r="H15" s="29">
        <f>D15*E15/22*$D$55</f>
        <v>1.2378787878787878</v>
      </c>
      <c r="I15" s="29">
        <f>E15*D15/22*$D$56</f>
        <v>2.4757575757575756</v>
      </c>
      <c r="J15" s="29">
        <f>D15*E15/22*$D$57</f>
        <v>1.2378787878787878</v>
      </c>
      <c r="K15" s="29">
        <f>E15*D15/22*$D$58</f>
        <v>1.2378787878787878</v>
      </c>
      <c r="L15" s="29">
        <f>E15*D15/22*$D$59</f>
        <v>1.2378787878787878</v>
      </c>
      <c r="M15" s="29">
        <f>D15*E15/22*$D$60</f>
        <v>2.4757575757575756</v>
      </c>
      <c r="N15" s="30">
        <f>SUM(G15:M15)</f>
        <v>12.378787878787879</v>
      </c>
    </row>
    <row r="16" spans="2:14" ht="30.75" customHeight="1">
      <c r="B16" s="25">
        <v>11</v>
      </c>
      <c r="C16" s="20" t="s">
        <v>51</v>
      </c>
      <c r="D16" s="26">
        <f>G36</f>
        <v>90</v>
      </c>
      <c r="E16" s="27">
        <f>L34</f>
        <v>2.8666666666666667</v>
      </c>
      <c r="F16" s="28"/>
      <c r="G16" s="29">
        <f>E16*D16/22*$D$54</f>
        <v>2.3454545454545452</v>
      </c>
      <c r="H16" s="29">
        <f>D16*E16/22*$D$55</f>
        <v>1.1727272727272726</v>
      </c>
      <c r="I16" s="29">
        <f>E16*D16/22*$D$56</f>
        <v>2.3454545454545452</v>
      </c>
      <c r="J16" s="29">
        <f>D16*E16/22*$D$57</f>
        <v>1.1727272727272726</v>
      </c>
      <c r="K16" s="29">
        <f>E16*D16/22*$D$58</f>
        <v>1.1727272727272726</v>
      </c>
      <c r="L16" s="29">
        <f>E16*D16/22*$D$59</f>
        <v>1.1727272727272726</v>
      </c>
      <c r="M16" s="29">
        <f>D16*E16/22*$D$60</f>
        <v>2.3454545454545452</v>
      </c>
      <c r="N16" s="30">
        <f>SUM(G16:M16)</f>
        <v>11.727272727272727</v>
      </c>
    </row>
    <row r="17" spans="2:14" ht="30.75" customHeight="1">
      <c r="B17" s="25">
        <v>12</v>
      </c>
      <c r="C17" s="20" t="s">
        <v>53</v>
      </c>
      <c r="D17" s="26">
        <f>G37</f>
        <v>60</v>
      </c>
      <c r="E17" s="27">
        <f>L37</f>
        <v>2.8333333333333335</v>
      </c>
      <c r="F17" s="28"/>
      <c r="G17" s="29">
        <f>E17*D17/22*$D$54</f>
        <v>1.5454545454545456</v>
      </c>
      <c r="H17" s="29">
        <f>D17*E17/22*$D$55</f>
        <v>0.77272727272727282</v>
      </c>
      <c r="I17" s="29">
        <f>E17*D17/22*$D$56</f>
        <v>1.5454545454545456</v>
      </c>
      <c r="J17" s="29">
        <f>D17*E17/22*$D$57</f>
        <v>0.77272727272727282</v>
      </c>
      <c r="K17" s="29">
        <f>E17*D17/22*$D$58</f>
        <v>0.77272727272727282</v>
      </c>
      <c r="L17" s="29">
        <f>E17*D17/22*$D$59</f>
        <v>0.77272727272727282</v>
      </c>
      <c r="M17" s="29">
        <f>D17*E17/22*$D$60</f>
        <v>1.5454545454545456</v>
      </c>
      <c r="N17" s="30">
        <f>SUM(G17:M17)</f>
        <v>7.7272727272727275</v>
      </c>
    </row>
    <row r="18" spans="2:14" ht="30.75" customHeight="1">
      <c r="B18" s="25">
        <v>13</v>
      </c>
      <c r="C18" s="20" t="s">
        <v>36</v>
      </c>
      <c r="D18" s="26">
        <f>G38</f>
        <v>95</v>
      </c>
      <c r="E18" s="27">
        <f>L35</f>
        <v>3.1052631578947367</v>
      </c>
      <c r="F18" s="28"/>
      <c r="G18" s="29">
        <f>E18*D18/22*$D$54</f>
        <v>2.6818181818181817</v>
      </c>
      <c r="H18" s="29">
        <f>D18*E18/22*$D$55</f>
        <v>1.3409090909090908</v>
      </c>
      <c r="I18" s="29">
        <f>E18*D18/22*$D$56</f>
        <v>2.6818181818181817</v>
      </c>
      <c r="J18" s="29">
        <f>D18*E18/22*$D$57</f>
        <v>1.3409090909090908</v>
      </c>
      <c r="K18" s="29">
        <f>E18*D18/22*$D$58</f>
        <v>1.3409090909090908</v>
      </c>
      <c r="L18" s="29">
        <f>E18*D18/22*$D$59</f>
        <v>1.3409090909090908</v>
      </c>
      <c r="M18" s="29">
        <f>D18*E18/22*$D$60</f>
        <v>2.6818181818181817</v>
      </c>
      <c r="N18" s="30">
        <f>SUM(G18:M18)</f>
        <v>13.409090909090908</v>
      </c>
    </row>
    <row r="19" spans="2:14" ht="30.75" customHeight="1">
      <c r="B19" s="31"/>
      <c r="C19" s="32" t="s">
        <v>18</v>
      </c>
      <c r="D19" s="33"/>
      <c r="E19" s="33"/>
      <c r="F19" s="33"/>
      <c r="G19" s="34">
        <f t="shared" ref="G19:N19" si="9">SUM(G5:G18)</f>
        <v>61.868461849214761</v>
      </c>
      <c r="H19" s="34">
        <f t="shared" si="9"/>
        <v>30.93423092460738</v>
      </c>
      <c r="I19" s="34">
        <f t="shared" si="9"/>
        <v>61.868461849214761</v>
      </c>
      <c r="J19" s="34">
        <f t="shared" si="9"/>
        <v>30.93423092460738</v>
      </c>
      <c r="K19" s="34">
        <f t="shared" si="9"/>
        <v>30.93423092460738</v>
      </c>
      <c r="L19" s="34">
        <f t="shared" si="9"/>
        <v>30.93423092460738</v>
      </c>
      <c r="M19" s="34">
        <f t="shared" si="9"/>
        <v>61.868461849214761</v>
      </c>
      <c r="N19" s="34">
        <f t="shared" si="9"/>
        <v>309.34230924607397</v>
      </c>
    </row>
    <row r="20" spans="2:14" ht="30.75" customHeight="1">
      <c r="B20" s="31"/>
      <c r="C20" s="33" t="s">
        <v>19</v>
      </c>
      <c r="D20" s="33"/>
      <c r="E20" s="33"/>
      <c r="F20" s="33"/>
      <c r="G20" s="35"/>
      <c r="H20" s="35"/>
      <c r="I20" s="35"/>
      <c r="J20" s="35"/>
      <c r="K20" s="35"/>
      <c r="L20" s="35"/>
      <c r="M20" s="35"/>
      <c r="N20" s="20">
        <v>1.25</v>
      </c>
    </row>
    <row r="21" spans="2:14" ht="30.75" customHeight="1">
      <c r="B21" s="31"/>
      <c r="C21" s="32" t="s">
        <v>82</v>
      </c>
      <c r="D21" s="32"/>
      <c r="E21" s="32"/>
      <c r="F21" s="32"/>
      <c r="G21" s="34"/>
      <c r="H21" s="34"/>
      <c r="I21" s="34"/>
      <c r="J21" s="34"/>
      <c r="K21" s="34"/>
      <c r="L21" s="34"/>
      <c r="M21" s="34"/>
      <c r="N21" s="36">
        <f>N20*N19</f>
        <v>386.67788655759244</v>
      </c>
    </row>
    <row r="22" spans="2:14" ht="30.7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40"/>
    </row>
    <row r="23" spans="2:14" ht="30.75" customHeight="1"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40"/>
    </row>
    <row r="24" spans="2:14" ht="30.75" customHeight="1">
      <c r="B24" s="38"/>
      <c r="C24" s="39"/>
      <c r="D24" s="243" t="s">
        <v>20</v>
      </c>
      <c r="E24" s="243"/>
      <c r="F24" s="243"/>
      <c r="G24" s="243"/>
      <c r="H24" s="243" t="s">
        <v>83</v>
      </c>
      <c r="I24" s="243"/>
      <c r="J24" s="243"/>
      <c r="K24" s="243"/>
      <c r="L24" s="39"/>
      <c r="M24" s="39"/>
      <c r="N24" s="40"/>
    </row>
    <row r="25" spans="2:14" ht="30.75" customHeight="1">
      <c r="B25" s="38"/>
      <c r="C25" s="39"/>
      <c r="D25" s="33" t="s">
        <v>21</v>
      </c>
      <c r="E25" s="33" t="s">
        <v>22</v>
      </c>
      <c r="F25" s="33" t="s">
        <v>23</v>
      </c>
      <c r="G25" s="33" t="s">
        <v>17</v>
      </c>
      <c r="H25" s="33" t="s">
        <v>21</v>
      </c>
      <c r="I25" s="33" t="s">
        <v>22</v>
      </c>
      <c r="J25" s="33" t="s">
        <v>23</v>
      </c>
      <c r="K25" s="33" t="s">
        <v>17</v>
      </c>
      <c r="L25" s="39" t="s">
        <v>84</v>
      </c>
      <c r="M25" s="39"/>
      <c r="N25" s="40"/>
    </row>
    <row r="26" spans="2:14" ht="30.75" customHeight="1">
      <c r="B26" s="25">
        <v>1</v>
      </c>
      <c r="C26" s="20" t="s">
        <v>31</v>
      </c>
      <c r="D26" s="33">
        <v>72</v>
      </c>
      <c r="E26" s="33">
        <v>67</v>
      </c>
      <c r="F26" s="33">
        <v>36</v>
      </c>
      <c r="G26" s="33">
        <f t="shared" ref="G26:G34" si="10">SUM(D26:F26)</f>
        <v>175</v>
      </c>
      <c r="H26" s="33">
        <f t="shared" ref="H26:H38" si="11">D26*$D$47</f>
        <v>144</v>
      </c>
      <c r="I26" s="33">
        <f t="shared" ref="I26:I38" si="12">E26*$D$48</f>
        <v>201</v>
      </c>
      <c r="J26" s="33">
        <f t="shared" ref="J26:J38" si="13">F26*$D$49</f>
        <v>180</v>
      </c>
      <c r="K26" s="33">
        <f t="shared" ref="K26:K34" si="14">SUM(H26:J26)</f>
        <v>525</v>
      </c>
      <c r="L26" s="41">
        <f t="shared" ref="L26:L39" si="15">K26/G26</f>
        <v>3</v>
      </c>
      <c r="M26" s="39"/>
      <c r="N26" s="40"/>
    </row>
    <row r="27" spans="2:14" ht="30.75" customHeight="1">
      <c r="B27" s="42">
        <v>2</v>
      </c>
      <c r="C27" s="20" t="s">
        <v>32</v>
      </c>
      <c r="D27" s="33">
        <v>110</v>
      </c>
      <c r="E27" s="33">
        <v>65</v>
      </c>
      <c r="F27" s="33">
        <v>55</v>
      </c>
      <c r="G27" s="33">
        <f t="shared" si="10"/>
        <v>230</v>
      </c>
      <c r="H27" s="33">
        <f t="shared" si="11"/>
        <v>220</v>
      </c>
      <c r="I27" s="33">
        <f t="shared" si="12"/>
        <v>195</v>
      </c>
      <c r="J27" s="33">
        <f t="shared" si="13"/>
        <v>275</v>
      </c>
      <c r="K27" s="33">
        <f t="shared" si="14"/>
        <v>690</v>
      </c>
      <c r="L27" s="41">
        <f t="shared" si="15"/>
        <v>3</v>
      </c>
      <c r="M27" s="39"/>
      <c r="N27" s="40"/>
    </row>
    <row r="28" spans="2:14" ht="30.75" customHeight="1">
      <c r="B28" s="43">
        <v>3</v>
      </c>
      <c r="C28" s="20" t="s">
        <v>33</v>
      </c>
      <c r="D28" s="33">
        <v>10</v>
      </c>
      <c r="E28" s="33">
        <v>57</v>
      </c>
      <c r="F28" s="33">
        <v>33</v>
      </c>
      <c r="G28" s="33">
        <f t="shared" si="10"/>
        <v>100</v>
      </c>
      <c r="H28" s="33">
        <f t="shared" si="11"/>
        <v>20</v>
      </c>
      <c r="I28" s="33">
        <f t="shared" si="12"/>
        <v>171</v>
      </c>
      <c r="J28" s="33">
        <f t="shared" si="13"/>
        <v>165</v>
      </c>
      <c r="K28" s="33">
        <f t="shared" si="14"/>
        <v>356</v>
      </c>
      <c r="L28" s="41">
        <f t="shared" si="15"/>
        <v>3.56</v>
      </c>
      <c r="M28" s="39"/>
      <c r="N28" s="40"/>
    </row>
    <row r="29" spans="2:14" ht="30.75" customHeight="1">
      <c r="B29" s="43">
        <v>4</v>
      </c>
      <c r="C29" s="20" t="s">
        <v>47</v>
      </c>
      <c r="D29" s="33">
        <v>120</v>
      </c>
      <c r="E29" s="33">
        <v>55</v>
      </c>
      <c r="F29" s="33">
        <v>55</v>
      </c>
      <c r="G29" s="33">
        <f t="shared" si="10"/>
        <v>230</v>
      </c>
      <c r="H29" s="33">
        <f t="shared" si="11"/>
        <v>240</v>
      </c>
      <c r="I29" s="33">
        <f t="shared" si="12"/>
        <v>165</v>
      </c>
      <c r="J29" s="33">
        <f t="shared" si="13"/>
        <v>275</v>
      </c>
      <c r="K29" s="33">
        <f t="shared" si="14"/>
        <v>680</v>
      </c>
      <c r="L29" s="41">
        <f t="shared" si="15"/>
        <v>2.9565217391304346</v>
      </c>
      <c r="M29" s="39"/>
      <c r="N29" s="40"/>
    </row>
    <row r="30" spans="2:14" ht="30.75" customHeight="1">
      <c r="B30" s="43">
        <v>5</v>
      </c>
      <c r="C30" s="20" t="s">
        <v>48</v>
      </c>
      <c r="D30" s="33">
        <v>410</v>
      </c>
      <c r="E30" s="33">
        <v>235</v>
      </c>
      <c r="F30" s="33">
        <v>175</v>
      </c>
      <c r="G30" s="33">
        <f t="shared" si="10"/>
        <v>820</v>
      </c>
      <c r="H30" s="33">
        <f t="shared" si="11"/>
        <v>820</v>
      </c>
      <c r="I30" s="33">
        <f t="shared" si="12"/>
        <v>705</v>
      </c>
      <c r="J30" s="33">
        <f t="shared" si="13"/>
        <v>875</v>
      </c>
      <c r="K30" s="33">
        <f t="shared" si="14"/>
        <v>2400</v>
      </c>
      <c r="L30" s="41">
        <f t="shared" si="15"/>
        <v>2.9268292682926829</v>
      </c>
      <c r="M30" s="39"/>
      <c r="N30" s="40"/>
    </row>
    <row r="31" spans="2:14" ht="30.75" customHeight="1">
      <c r="B31" s="43">
        <v>6</v>
      </c>
      <c r="C31" s="20" t="s">
        <v>34</v>
      </c>
      <c r="D31" s="33">
        <v>50</v>
      </c>
      <c r="E31" s="33">
        <v>30</v>
      </c>
      <c r="F31" s="33">
        <v>20</v>
      </c>
      <c r="G31" s="33">
        <f t="shared" si="10"/>
        <v>100</v>
      </c>
      <c r="H31" s="33">
        <f t="shared" si="11"/>
        <v>100</v>
      </c>
      <c r="I31" s="33">
        <f t="shared" si="12"/>
        <v>90</v>
      </c>
      <c r="J31" s="33">
        <f t="shared" si="13"/>
        <v>100</v>
      </c>
      <c r="K31" s="33">
        <f t="shared" si="14"/>
        <v>290</v>
      </c>
      <c r="L31" s="41">
        <f t="shared" si="15"/>
        <v>2.9</v>
      </c>
      <c r="M31" s="39"/>
      <c r="N31" s="40"/>
    </row>
    <row r="32" spans="2:14" ht="30.75" customHeight="1">
      <c r="B32" s="43">
        <v>7</v>
      </c>
      <c r="C32" s="20" t="s">
        <v>50</v>
      </c>
      <c r="D32" s="33">
        <v>50</v>
      </c>
      <c r="E32" s="33">
        <v>20</v>
      </c>
      <c r="F32" s="33">
        <v>10</v>
      </c>
      <c r="G32" s="33">
        <f>SUM(D32:F32)</f>
        <v>80</v>
      </c>
      <c r="H32" s="33">
        <f t="shared" si="11"/>
        <v>100</v>
      </c>
      <c r="I32" s="33">
        <f t="shared" si="12"/>
        <v>60</v>
      </c>
      <c r="J32" s="33">
        <f t="shared" si="13"/>
        <v>50</v>
      </c>
      <c r="K32" s="33">
        <f>SUM(H32:J32)</f>
        <v>210</v>
      </c>
      <c r="L32" s="41">
        <f t="shared" si="15"/>
        <v>2.625</v>
      </c>
      <c r="M32" s="39"/>
      <c r="N32" s="40"/>
    </row>
    <row r="33" spans="2:14" ht="30.75" customHeight="1">
      <c r="B33" s="43">
        <v>8</v>
      </c>
      <c r="C33" s="20" t="s">
        <v>35</v>
      </c>
      <c r="D33" s="33">
        <v>70</v>
      </c>
      <c r="E33" s="33">
        <v>40</v>
      </c>
      <c r="F33" s="33">
        <v>30</v>
      </c>
      <c r="G33" s="33">
        <f t="shared" si="10"/>
        <v>140</v>
      </c>
      <c r="H33" s="33">
        <f t="shared" si="11"/>
        <v>140</v>
      </c>
      <c r="I33" s="33">
        <f t="shared" si="12"/>
        <v>120</v>
      </c>
      <c r="J33" s="33">
        <f t="shared" si="13"/>
        <v>150</v>
      </c>
      <c r="K33" s="33">
        <f t="shared" si="14"/>
        <v>410</v>
      </c>
      <c r="L33" s="41">
        <f t="shared" si="15"/>
        <v>2.9285714285714284</v>
      </c>
      <c r="M33" s="39"/>
      <c r="N33" s="40"/>
    </row>
    <row r="34" spans="2:14" ht="30.75" customHeight="1">
      <c r="B34" s="43">
        <v>9</v>
      </c>
      <c r="C34" s="20" t="s">
        <v>49</v>
      </c>
      <c r="D34" s="33">
        <v>40</v>
      </c>
      <c r="E34" s="33">
        <v>20</v>
      </c>
      <c r="F34" s="33">
        <v>15</v>
      </c>
      <c r="G34" s="33">
        <f t="shared" si="10"/>
        <v>75</v>
      </c>
      <c r="H34" s="33">
        <f t="shared" si="11"/>
        <v>80</v>
      </c>
      <c r="I34" s="33">
        <f t="shared" si="12"/>
        <v>60</v>
      </c>
      <c r="J34" s="33">
        <f t="shared" si="13"/>
        <v>75</v>
      </c>
      <c r="K34" s="33">
        <f t="shared" si="14"/>
        <v>215</v>
      </c>
      <c r="L34" s="41">
        <f t="shared" si="15"/>
        <v>2.8666666666666667</v>
      </c>
      <c r="M34" s="39"/>
      <c r="N34" s="40"/>
    </row>
    <row r="35" spans="2:14" ht="30.75" customHeight="1">
      <c r="B35" s="43">
        <v>10</v>
      </c>
      <c r="C35" s="20" t="s">
        <v>52</v>
      </c>
      <c r="D35" s="33">
        <v>40</v>
      </c>
      <c r="E35" s="33">
        <v>30</v>
      </c>
      <c r="F35" s="33">
        <v>25</v>
      </c>
      <c r="G35" s="33">
        <f>SUM(D35:F35)</f>
        <v>95</v>
      </c>
      <c r="H35" s="33">
        <f t="shared" si="11"/>
        <v>80</v>
      </c>
      <c r="I35" s="33">
        <f t="shared" si="12"/>
        <v>90</v>
      </c>
      <c r="J35" s="33">
        <f t="shared" si="13"/>
        <v>125</v>
      </c>
      <c r="K35" s="33">
        <f>SUM(H35:J35)</f>
        <v>295</v>
      </c>
      <c r="L35" s="41">
        <f>K35/G35</f>
        <v>3.1052631578947367</v>
      </c>
      <c r="M35" s="39"/>
      <c r="N35" s="40"/>
    </row>
    <row r="36" spans="2:14" ht="30.75" customHeight="1">
      <c r="B36" s="43">
        <v>11</v>
      </c>
      <c r="C36" s="20" t="s">
        <v>51</v>
      </c>
      <c r="D36" s="33">
        <v>50</v>
      </c>
      <c r="E36" s="33">
        <v>30</v>
      </c>
      <c r="F36" s="33">
        <v>10</v>
      </c>
      <c r="G36" s="33">
        <f>SUM(D36:F36)</f>
        <v>90</v>
      </c>
      <c r="H36" s="33">
        <f t="shared" si="11"/>
        <v>100</v>
      </c>
      <c r="I36" s="33">
        <f t="shared" si="12"/>
        <v>90</v>
      </c>
      <c r="J36" s="33">
        <f t="shared" si="13"/>
        <v>50</v>
      </c>
      <c r="K36" s="33">
        <f>SUM(H36:J36)</f>
        <v>240</v>
      </c>
      <c r="L36" s="41">
        <f>K36/G36</f>
        <v>2.6666666666666665</v>
      </c>
      <c r="M36" s="39"/>
      <c r="N36" s="40"/>
    </row>
    <row r="37" spans="2:14" ht="30.75" customHeight="1">
      <c r="B37" s="43">
        <v>12</v>
      </c>
      <c r="C37" s="20" t="s">
        <v>53</v>
      </c>
      <c r="D37" s="33">
        <v>30</v>
      </c>
      <c r="E37" s="33">
        <v>20</v>
      </c>
      <c r="F37" s="33">
        <v>10</v>
      </c>
      <c r="G37" s="33">
        <f>SUM(D37:F37)</f>
        <v>60</v>
      </c>
      <c r="H37" s="33">
        <f t="shared" si="11"/>
        <v>60</v>
      </c>
      <c r="I37" s="33">
        <f t="shared" si="12"/>
        <v>60</v>
      </c>
      <c r="J37" s="33">
        <f t="shared" si="13"/>
        <v>50</v>
      </c>
      <c r="K37" s="33">
        <f>SUM(H37:J37)</f>
        <v>170</v>
      </c>
      <c r="L37" s="41">
        <f>K37/G37</f>
        <v>2.8333333333333335</v>
      </c>
      <c r="M37" s="39"/>
      <c r="N37" s="40"/>
    </row>
    <row r="38" spans="2:14" ht="30.75" customHeight="1">
      <c r="B38" s="43">
        <v>13</v>
      </c>
      <c r="C38" s="20" t="s">
        <v>36</v>
      </c>
      <c r="D38" s="33">
        <v>45</v>
      </c>
      <c r="E38" s="33">
        <v>30</v>
      </c>
      <c r="F38" s="33">
        <v>20</v>
      </c>
      <c r="G38" s="33">
        <f>SUM(D38:F38)</f>
        <v>95</v>
      </c>
      <c r="H38" s="33">
        <f t="shared" si="11"/>
        <v>90</v>
      </c>
      <c r="I38" s="33">
        <f t="shared" si="12"/>
        <v>90</v>
      </c>
      <c r="J38" s="33">
        <f t="shared" si="13"/>
        <v>100</v>
      </c>
      <c r="K38" s="33">
        <f>SUM(H38:J38)</f>
        <v>280</v>
      </c>
      <c r="L38" s="41">
        <f>K38/G38</f>
        <v>2.9473684210526314</v>
      </c>
      <c r="M38" s="39"/>
      <c r="N38" s="40"/>
    </row>
    <row r="39" spans="2:14" ht="30.75" customHeight="1">
      <c r="B39" s="43"/>
      <c r="C39" s="28" t="s">
        <v>17</v>
      </c>
      <c r="D39" s="33">
        <f>SUM(D26:D38)</f>
        <v>1097</v>
      </c>
      <c r="E39" s="33">
        <f>SUM(E26:E38)</f>
        <v>699</v>
      </c>
      <c r="F39" s="33">
        <f>SUM(F26:F38)</f>
        <v>494</v>
      </c>
      <c r="G39" s="33">
        <v>1955</v>
      </c>
      <c r="H39" s="33">
        <v>1934</v>
      </c>
      <c r="I39" s="33">
        <v>1731</v>
      </c>
      <c r="J39" s="33">
        <v>2055</v>
      </c>
      <c r="K39" s="33">
        <v>6375</v>
      </c>
      <c r="L39" s="41">
        <f t="shared" si="15"/>
        <v>3.2608695652173911</v>
      </c>
      <c r="M39" s="39"/>
      <c r="N39" s="40"/>
    </row>
    <row r="40" spans="2:14" ht="30.75" customHeight="1">
      <c r="B40" s="20"/>
      <c r="C40" s="44"/>
      <c r="D40" s="33"/>
      <c r="E40" s="33"/>
      <c r="F40" s="33"/>
      <c r="G40" s="33"/>
      <c r="H40" s="33"/>
      <c r="I40" s="33"/>
      <c r="J40" s="33"/>
      <c r="K40" s="33"/>
      <c r="L40" s="41"/>
      <c r="M40" s="39"/>
      <c r="N40" s="40"/>
    </row>
    <row r="41" spans="2:14" ht="30.75" customHeight="1">
      <c r="B41" s="25"/>
      <c r="C41" s="28"/>
      <c r="D41" s="33"/>
      <c r="E41" s="33"/>
      <c r="F41" s="33"/>
      <c r="G41" s="33"/>
      <c r="H41" s="33"/>
      <c r="I41" s="33"/>
      <c r="J41" s="33"/>
      <c r="K41" s="33"/>
      <c r="L41" s="41"/>
      <c r="M41" s="39"/>
      <c r="N41" s="40"/>
    </row>
    <row r="42" spans="2:14" ht="30.75" customHeight="1">
      <c r="B42" s="25"/>
      <c r="C42" s="45"/>
      <c r="D42" s="33"/>
      <c r="E42" s="33"/>
      <c r="F42" s="33"/>
      <c r="G42" s="33"/>
      <c r="H42" s="33"/>
      <c r="I42" s="33"/>
      <c r="J42" s="33"/>
      <c r="K42" s="33"/>
      <c r="L42" s="41"/>
      <c r="M42" s="39"/>
      <c r="N42" s="40"/>
    </row>
    <row r="43" spans="2:14" ht="30.75" customHeight="1">
      <c r="B43" s="25"/>
      <c r="C43" s="28"/>
      <c r="D43" s="33"/>
      <c r="E43" s="33"/>
      <c r="F43" s="33"/>
      <c r="G43" s="33"/>
      <c r="H43" s="33"/>
      <c r="I43" s="33"/>
      <c r="J43" s="33"/>
      <c r="K43" s="33"/>
      <c r="L43" s="41"/>
      <c r="M43" s="39"/>
      <c r="N43" s="40"/>
    </row>
    <row r="44" spans="2:14" ht="30.75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40"/>
    </row>
    <row r="45" spans="2:14" ht="30.75" customHeight="1"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40"/>
    </row>
    <row r="46" spans="2:14" ht="30.75" customHeight="1">
      <c r="B46" s="38"/>
      <c r="C46" s="32" t="s">
        <v>85</v>
      </c>
      <c r="D46" s="33"/>
      <c r="E46" s="39"/>
      <c r="F46" s="39"/>
      <c r="G46" s="39"/>
      <c r="H46" s="39"/>
      <c r="I46" s="39"/>
      <c r="J46" s="39"/>
      <c r="K46" s="39"/>
      <c r="L46" s="39"/>
      <c r="M46" s="39"/>
      <c r="N46" s="40"/>
    </row>
    <row r="47" spans="2:14" ht="30.75" customHeight="1">
      <c r="B47" s="38"/>
      <c r="C47" s="33" t="s">
        <v>21</v>
      </c>
      <c r="D47" s="33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40"/>
    </row>
    <row r="48" spans="2:14" ht="30.75" customHeight="1">
      <c r="B48" s="38"/>
      <c r="C48" s="33" t="s">
        <v>22</v>
      </c>
      <c r="D48" s="33">
        <v>3</v>
      </c>
      <c r="E48" s="39"/>
      <c r="F48" s="39"/>
      <c r="G48" s="39"/>
      <c r="H48" s="39"/>
      <c r="I48" s="39"/>
      <c r="J48" s="39"/>
      <c r="K48" s="39"/>
      <c r="L48" s="39"/>
      <c r="M48" s="39"/>
      <c r="N48" s="40"/>
    </row>
    <row r="49" spans="2:14" ht="30.75" customHeight="1">
      <c r="B49" s="38"/>
      <c r="C49" s="33" t="s">
        <v>23</v>
      </c>
      <c r="D49" s="33">
        <v>5</v>
      </c>
      <c r="E49" s="39"/>
      <c r="F49" s="39"/>
      <c r="G49" s="39"/>
      <c r="H49" s="39"/>
      <c r="I49" s="39"/>
      <c r="J49" s="39"/>
      <c r="K49" s="39">
        <v>12</v>
      </c>
      <c r="L49" s="39"/>
      <c r="M49" s="39"/>
      <c r="N49" s="40"/>
    </row>
    <row r="50" spans="2:14" ht="30.75" customHeight="1">
      <c r="B50" s="38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40"/>
    </row>
    <row r="51" spans="2:14" ht="30.75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40"/>
    </row>
    <row r="52" spans="2:14" ht="30.75" customHeight="1">
      <c r="B52" s="38"/>
      <c r="C52" s="46" t="s">
        <v>24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40"/>
    </row>
    <row r="53" spans="2:14" ht="30.75" customHeight="1">
      <c r="B53" s="38"/>
      <c r="C53" s="39" t="s">
        <v>25</v>
      </c>
      <c r="D53" s="39">
        <v>5</v>
      </c>
      <c r="E53" s="39"/>
      <c r="F53" s="39"/>
      <c r="G53" s="39"/>
      <c r="H53" s="39"/>
      <c r="I53" s="39"/>
      <c r="J53" s="39"/>
      <c r="K53" s="39"/>
      <c r="L53" s="39"/>
      <c r="M53" s="39"/>
      <c r="N53" s="40"/>
    </row>
    <row r="54" spans="2:14" ht="30.75" customHeight="1">
      <c r="B54" s="38"/>
      <c r="C54" s="39" t="s">
        <v>26</v>
      </c>
      <c r="D54" s="47">
        <v>0.2</v>
      </c>
      <c r="E54" s="39"/>
      <c r="F54" s="39"/>
      <c r="G54" s="39"/>
      <c r="H54" s="39"/>
      <c r="I54" s="39"/>
      <c r="J54" s="39"/>
      <c r="K54" s="39"/>
      <c r="L54" s="39"/>
      <c r="M54" s="39"/>
      <c r="N54" s="40"/>
    </row>
    <row r="55" spans="2:14" ht="30.75" customHeight="1">
      <c r="B55" s="38"/>
      <c r="C55" s="39" t="s">
        <v>27</v>
      </c>
      <c r="D55" s="47">
        <v>0.1</v>
      </c>
      <c r="E55" s="39"/>
      <c r="F55" s="39"/>
      <c r="G55" s="39"/>
      <c r="H55" s="39"/>
      <c r="I55" s="39"/>
      <c r="J55" s="39"/>
      <c r="K55" s="39"/>
      <c r="L55" s="39"/>
      <c r="M55" s="39"/>
      <c r="N55" s="40"/>
    </row>
    <row r="56" spans="2:14" ht="30.75" customHeight="1">
      <c r="B56" s="38"/>
      <c r="C56" s="39" t="s">
        <v>28</v>
      </c>
      <c r="D56" s="47">
        <v>0.2</v>
      </c>
      <c r="E56" s="39"/>
      <c r="F56" s="39"/>
      <c r="G56" s="39"/>
      <c r="H56" s="39"/>
      <c r="I56" s="39"/>
      <c r="J56" s="39"/>
      <c r="K56" s="39"/>
      <c r="L56" s="39"/>
      <c r="M56" s="39"/>
      <c r="N56" s="40"/>
    </row>
    <row r="57" spans="2:14" ht="30.75" customHeight="1">
      <c r="B57" s="38"/>
      <c r="C57" s="39" t="s">
        <v>13</v>
      </c>
      <c r="D57" s="47">
        <v>0.1</v>
      </c>
      <c r="E57" s="39"/>
      <c r="F57" s="39"/>
      <c r="G57" s="39"/>
      <c r="H57" s="39"/>
      <c r="I57" s="39"/>
      <c r="J57" s="39"/>
      <c r="K57" s="39"/>
      <c r="L57" s="39"/>
      <c r="M57" s="39"/>
      <c r="N57" s="40"/>
    </row>
    <row r="58" spans="2:14" ht="30.75" customHeight="1">
      <c r="B58" s="38"/>
      <c r="C58" s="39" t="s">
        <v>29</v>
      </c>
      <c r="D58" s="47">
        <v>0.1</v>
      </c>
      <c r="E58" s="39"/>
      <c r="F58" s="39"/>
      <c r="G58" s="39"/>
      <c r="H58" s="39"/>
      <c r="I58" s="39"/>
      <c r="J58" s="39"/>
      <c r="K58" s="39"/>
      <c r="L58" s="39"/>
      <c r="M58" s="39"/>
      <c r="N58" s="40"/>
    </row>
    <row r="59" spans="2:14" ht="30.75" customHeight="1">
      <c r="B59" s="38"/>
      <c r="C59" s="39" t="s">
        <v>15</v>
      </c>
      <c r="D59" s="47">
        <v>0.1</v>
      </c>
      <c r="E59" s="39"/>
      <c r="F59" s="39"/>
      <c r="G59" s="39"/>
      <c r="H59" s="39"/>
      <c r="I59" s="39"/>
      <c r="J59" s="39"/>
      <c r="K59" s="39"/>
      <c r="L59" s="39"/>
      <c r="M59" s="39"/>
      <c r="N59" s="40"/>
    </row>
    <row r="60" spans="2:14" ht="30.75" customHeight="1">
      <c r="B60" s="38"/>
      <c r="C60" s="39" t="s">
        <v>30</v>
      </c>
      <c r="D60" s="47">
        <v>0.2</v>
      </c>
      <c r="E60" s="39"/>
      <c r="F60" s="39"/>
      <c r="G60" s="39"/>
      <c r="H60" s="39"/>
      <c r="I60" s="39"/>
      <c r="J60" s="39"/>
      <c r="K60" s="39"/>
      <c r="L60" s="39"/>
      <c r="M60" s="39"/>
      <c r="N60" s="40"/>
    </row>
    <row r="61" spans="2:14" ht="30.75" customHeight="1"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0"/>
    </row>
    <row r="62" spans="2:14" ht="30.75" customHeight="1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40"/>
    </row>
    <row r="63" spans="2:14" ht="30.75" customHeight="1"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40"/>
    </row>
    <row r="64" spans="2:14" ht="30.7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40"/>
    </row>
    <row r="65" spans="2:14" ht="30.7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40"/>
    </row>
    <row r="66" spans="2:14" ht="30.75" customHeight="1"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40"/>
    </row>
    <row r="67" spans="2:14" ht="30.75" customHeight="1"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40"/>
    </row>
    <row r="68" spans="2:14" ht="30.75" customHeight="1"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40"/>
    </row>
    <row r="69" spans="2:14" ht="30.75" customHeight="1"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40"/>
    </row>
    <row r="70" spans="2:14" ht="30.7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40"/>
    </row>
    <row r="71" spans="2:14" ht="30.75" customHeight="1"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40"/>
    </row>
    <row r="72" spans="2:14" ht="30.75" customHeight="1"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40"/>
    </row>
    <row r="73" spans="2:14" ht="30.75" customHeight="1"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0"/>
    </row>
  </sheetData>
  <mergeCells count="5">
    <mergeCell ref="B2:B3"/>
    <mergeCell ref="C2:C3"/>
    <mergeCell ref="G2:M2"/>
    <mergeCell ref="D24:G24"/>
    <mergeCell ref="H24:K2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rget_x0020_Audiences xmlns="f3a09cf0-9bc9-4d86-a22e-7303fa547a76" xsi:nil="true"/>
    <EmailTo xmlns="http://schemas.microsoft.com/sharepoint/v3" xsi:nil="true"/>
    <EmailSender xmlns="http://schemas.microsoft.com/sharepoint/v3" xsi:nil="true"/>
    <EmailFrom xmlns="http://schemas.microsoft.com/sharepoint/v3" xsi:nil="true"/>
    <EmailSubject xmlns="http://schemas.microsoft.com/sharepoint/v3" xsi:nil="true"/>
    <EmailCc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25666B2B4E914A8B33FB514D143F82" ma:contentTypeVersion="9" ma:contentTypeDescription="Create a new document." ma:contentTypeScope="" ma:versionID="53938424dce3fd850487c4844ee0c05e">
  <xsd:schema xmlns:xsd="http://www.w3.org/2001/XMLSchema" xmlns:p="http://schemas.microsoft.com/office/2006/metadata/properties" xmlns:ns1="http://schemas.microsoft.com/sharepoint/v3" xmlns:ns2="f3a09cf0-9bc9-4d86-a22e-7303fa547a76" targetNamespace="http://schemas.microsoft.com/office/2006/metadata/properties" ma:root="true" ma:fieldsID="251243cf3e266279a25e484521502f5a" ns1:_="" ns2:_="">
    <xsd:import namespace="http://schemas.microsoft.com/sharepoint/v3"/>
    <xsd:import namespace="f3a09cf0-9bc9-4d86-a22e-7303fa547a76"/>
    <xsd:element name="properties">
      <xsd:complexType>
        <xsd:sequence>
          <xsd:element name="documentManagement">
            <xsd:complexType>
              <xsd:all>
                <xsd:element ref="ns2:Target_x0020_Audiences" minOccurs="0"/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EmailSender" ma:index="9" nillable="true" ma:displayName="E-Mail Sender" ma:hidden="true" ma:internalName="EmailSender">
      <xsd:simpleType>
        <xsd:restriction base="dms:Note"/>
      </xsd:simpleType>
    </xsd:element>
    <xsd:element name="EmailTo" ma:index="10" nillable="true" ma:displayName="E-Mail To" ma:hidden="true" ma:internalName="EmailTo">
      <xsd:simpleType>
        <xsd:restriction base="dms:Note"/>
      </xsd:simpleType>
    </xsd:element>
    <xsd:element name="EmailCc" ma:index="11" nillable="true" ma:displayName="E-Mail Cc" ma:hidden="true" ma:internalName="EmailCc">
      <xsd:simpleType>
        <xsd:restriction base="dms:Note"/>
      </xsd:simpleType>
    </xsd:element>
    <xsd:element name="EmailFrom" ma:index="12" nillable="true" ma:displayName="E-Mail From" ma:hidden="true" ma:internalName="EmailFrom">
      <xsd:simpleType>
        <xsd:restriction base="dms:Text"/>
      </xsd:simpleType>
    </xsd:element>
    <xsd:element name="EmailSubject" ma:index="13" nillable="true" ma:displayName="E-Mail Subject" ma:hidden="true" ma:internalName="EmailSubject">
      <xsd:simpleType>
        <xsd:restriction base="dms:Text"/>
      </xsd:simpleType>
    </xsd:element>
  </xsd:schema>
  <xsd:schema xmlns:xsd="http://www.w3.org/2001/XMLSchema" xmlns:dms="http://schemas.microsoft.com/office/2006/documentManagement/types" targetNamespace="f3a09cf0-9bc9-4d86-a22e-7303fa547a76" elementFormDefault="qualified">
    <xsd:import namespace="http://schemas.microsoft.com/office/2006/documentManagement/types"/>
    <xsd:element name="Target_x0020_Audiences" ma:index="8" nillable="true" ma:displayName="Target Audiences" ma:internalName="Target_x0020_Audiences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E705B2-138E-40C2-B845-45B19478B2B6}">
  <ds:schemaRefs>
    <ds:schemaRef ds:uri="http://schemas.microsoft.com/office/2006/metadata/properties"/>
    <ds:schemaRef ds:uri="f3a09cf0-9bc9-4d86-a22e-7303fa547a76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A9AD285A-0334-4650-9DDB-1060432088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3a09cf0-9bc9-4d86-a22e-7303fa547a7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0EEA4E95-8F58-450F-A13A-830A87F1F1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Cost_Summary</vt:lpstr>
      <vt:lpstr>Hardware Cost-BoM</vt:lpstr>
      <vt:lpstr>Application_Development</vt:lpstr>
      <vt:lpstr>Data Digitisation</vt:lpstr>
      <vt:lpstr>Training</vt:lpstr>
      <vt:lpstr>Wetlease</vt:lpstr>
      <vt:lpstr>PMC Charges</vt:lpstr>
      <vt:lpstr>HW</vt:lpstr>
      <vt:lpstr>SW_Cost_estimation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K G Rajeshwar</cp:lastModifiedBy>
  <dcterms:created xsi:type="dcterms:W3CDTF">1996-10-14T23:33:28Z</dcterms:created>
  <dcterms:modified xsi:type="dcterms:W3CDTF">2014-03-13T16:00:22Z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0x0101005525666B2B4E914A8B33FB514D143F82</vt:lpwstr>
  </property>
</Properties>
</file>